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venituri 2017" sheetId="1" r:id="rId1"/>
    <sheet name="cheltuieli sect. funct. 2017" sheetId="2" r:id="rId2"/>
    <sheet name="cheltuieli sect. dezv. 2017" sheetId="3" r:id="rId3"/>
  </sheets>
  <definedNames>
    <definedName name="_xlnm.Print_Titles" localSheetId="2">'cheltuieli sect. dezv. 2017'!$7:$7</definedName>
    <definedName name="_xlnm.Print_Titles" localSheetId="1">'cheltuieli sect. funct. 2017'!$7:$7</definedName>
    <definedName name="_xlnm.Print_Titles" localSheetId="0">'venituri 2017'!$6:$6</definedName>
  </definedNames>
  <calcPr fullCalcOnLoad="1"/>
</workbook>
</file>

<file path=xl/comments1.xml><?xml version="1.0" encoding="utf-8"?>
<comments xmlns="http://schemas.openxmlformats.org/spreadsheetml/2006/main">
  <authors>
    <author>Primaria Vulcan</author>
  </authors>
  <commentList>
    <comment ref="F10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3704 dgfp
330 cj
</t>
        </r>
      </text>
    </comment>
    <comment ref="I10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3833 dgfp 
360 cj</t>
        </r>
      </text>
    </comment>
    <comment ref="J10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4179 dgfp 
390 cj</t>
        </r>
      </text>
    </comment>
    <comment ref="K10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4477 dgfp 
425 cj
</t>
        </r>
      </text>
    </comment>
    <comment ref="F19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2452 dgf
220 cj</t>
        </r>
      </text>
    </comment>
    <comment ref="I19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2340 dgfp 
224 cj
</t>
        </r>
      </text>
    </comment>
    <comment ref="J19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2328 dgfp   225 cj
</t>
        </r>
      </text>
    </comment>
    <comment ref="K19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2359 dgfp 
 225 cj
</t>
        </r>
      </text>
    </comment>
  </commentList>
</comments>
</file>

<file path=xl/comments2.xml><?xml version="1.0" encoding="utf-8"?>
<comments xmlns="http://schemas.openxmlformats.org/spreadsheetml/2006/main">
  <authors>
    <author>Primaria Vulcan</author>
  </authors>
  <commentList>
    <comment ref="C54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7 mii l]
pe 20.19 pt policino</t>
        </r>
      </text>
    </comment>
  </commentList>
</comments>
</file>

<file path=xl/sharedStrings.xml><?xml version="1.0" encoding="utf-8"?>
<sst xmlns="http://schemas.openxmlformats.org/spreadsheetml/2006/main" count="280" uniqueCount="185">
  <si>
    <t>DENUMIRE INDICATOR</t>
  </si>
  <si>
    <t>COD BUGET</t>
  </si>
  <si>
    <t>TOTAL BUGET LOCAL</t>
  </si>
  <si>
    <t>Cote defalcate impozit pe venit</t>
  </si>
  <si>
    <t>Sume alocate de Consiliul Judetean pentru echilibrarea bugetelor</t>
  </si>
  <si>
    <t>Debite initiale</t>
  </si>
  <si>
    <t>Ramasite</t>
  </si>
  <si>
    <t>SECTIUNEA DE FUNCTIONARE</t>
  </si>
  <si>
    <t>TOTAL VENITURI SECTIUNEA DE FUNCTIONARE</t>
  </si>
  <si>
    <t>Impozitul pe veniturile din transferul proprietatilor imobiliare din patrimoniul personal</t>
  </si>
  <si>
    <t>Impozitul pe terenul extravilan</t>
  </si>
  <si>
    <t xml:space="preserve">Impozit cladiri  PF </t>
  </si>
  <si>
    <t>Impozit cladiri  PJ</t>
  </si>
  <si>
    <t>Impozit teren PF</t>
  </si>
  <si>
    <t>Impozit teren PJ</t>
  </si>
  <si>
    <t xml:space="preserve">Taxe timbru </t>
  </si>
  <si>
    <t>Sume defalcate din TVA pentru finantarea cheltuielilor descentralizate la nivelul comunelor, oraselor,municipiilor, sectoarelor si municipiului Bucuresti</t>
  </si>
  <si>
    <t>Sume  defalcate din TVA pentru drumuri</t>
  </si>
  <si>
    <t>Sume defalcate din TVA pentru echilibrarea bugetelor locale</t>
  </si>
  <si>
    <t>Impozit pe spectacol</t>
  </si>
  <si>
    <t>Alte taxe pe servicii specifice</t>
  </si>
  <si>
    <t xml:space="preserve">Taxe si tarife pentru eliberarea de licente si autorizatii de functionare </t>
  </si>
  <si>
    <t>Taxe mijloace de transport PF</t>
  </si>
  <si>
    <t>Taxe mijloace de transport PJ</t>
  </si>
  <si>
    <t>Alte taxe pe utilizarea bunurilor, autorizarea utilizarii bunurilor sau pe desfasurare activitati</t>
  </si>
  <si>
    <t>Alte impozite si taxe</t>
  </si>
  <si>
    <t>Venituri concesiuni si inchirieri</t>
  </si>
  <si>
    <t>Alte venituri din proprietate</t>
  </si>
  <si>
    <t>Venituri din  prestari servicii</t>
  </si>
  <si>
    <t>Taxe din  activitati cadastrale si agricultura</t>
  </si>
  <si>
    <t>Taxe extrajudiciare de timbru</t>
  </si>
  <si>
    <t>Venituri din amenzi si alte sanctiuni aplicate potrivit dispozitiilor legale</t>
  </si>
  <si>
    <t>PRIMARIA MUNICIPIULUI VULCAN</t>
  </si>
  <si>
    <t xml:space="preserve">PREVIZIUNI VENITURI  BUGET LOCAL </t>
  </si>
  <si>
    <t>Alte amenzi, penalitati si confiscari</t>
  </si>
  <si>
    <t>Alte venituri</t>
  </si>
  <si>
    <t xml:space="preserve">Donatii si sponsorizari </t>
  </si>
  <si>
    <t>Subventii pentru acordarea ajutorului pentru incalzirea locuintei cu lemne, carbuni, combustibili petrolieri</t>
  </si>
  <si>
    <t>Subventii din bugetul de stat pentru finantarea sanatatii</t>
  </si>
  <si>
    <t>03.02.18</t>
  </si>
  <si>
    <t>04.02.01</t>
  </si>
  <si>
    <t>04.02.04</t>
  </si>
  <si>
    <t>07.02.01.01</t>
  </si>
  <si>
    <t>07.02.01.02</t>
  </si>
  <si>
    <t>07.02.02.01</t>
  </si>
  <si>
    <t>07.02.02.02</t>
  </si>
  <si>
    <t>07.02.02.03</t>
  </si>
  <si>
    <t>07.02.03</t>
  </si>
  <si>
    <t>11.02.02</t>
  </si>
  <si>
    <t>11.02.05</t>
  </si>
  <si>
    <t>11.02.06</t>
  </si>
  <si>
    <t>15.02.01</t>
  </si>
  <si>
    <t>15.02.50</t>
  </si>
  <si>
    <t>16.02.02.01</t>
  </si>
  <si>
    <t>16.02.02.02</t>
  </si>
  <si>
    <t>16.02.03</t>
  </si>
  <si>
    <t>16.02.50</t>
  </si>
  <si>
    <t>18.02.50</t>
  </si>
  <si>
    <t>30.02.05</t>
  </si>
  <si>
    <t>30.02.50</t>
  </si>
  <si>
    <t>33.02.08</t>
  </si>
  <si>
    <t>33.02.24</t>
  </si>
  <si>
    <t>34.02.02</t>
  </si>
  <si>
    <t>35.02.01</t>
  </si>
  <si>
    <t>35.02.50</t>
  </si>
  <si>
    <t>36.02.50</t>
  </si>
  <si>
    <t>37.02.01</t>
  </si>
  <si>
    <t>42.02.34</t>
  </si>
  <si>
    <t>42.02.41</t>
  </si>
  <si>
    <t>Venituri din vanzarea locuintelor construite din fondurile statului</t>
  </si>
  <si>
    <t>Venituri din valorificarea unor bunuri ale institutiilor publice</t>
  </si>
  <si>
    <t>Subventii de la bugetul de stat catre bugetele locale necesare sustinerii derularii proiectelor finantate din FEN postaderare</t>
  </si>
  <si>
    <t>TOTAL VENITURI SECTIUNEA DE DEZVOLTARE</t>
  </si>
  <si>
    <t>DENUMIRE</t>
  </si>
  <si>
    <t>personal</t>
  </si>
  <si>
    <t xml:space="preserve">materiale </t>
  </si>
  <si>
    <t>fond rezerva</t>
  </si>
  <si>
    <t>DOBANZI</t>
  </si>
  <si>
    <t xml:space="preserve">APARARE </t>
  </si>
  <si>
    <t>INVATAMANT</t>
  </si>
  <si>
    <t>burse</t>
  </si>
  <si>
    <t>SANATATE</t>
  </si>
  <si>
    <t>CULTURA</t>
  </si>
  <si>
    <t>ASISTENTA SOCIALA</t>
  </si>
  <si>
    <t>aj social</t>
  </si>
  <si>
    <t>COMBUSTIBILI SI ENERGIE</t>
  </si>
  <si>
    <t>TRANSPORTURI</t>
  </si>
  <si>
    <t>subventii</t>
  </si>
  <si>
    <t>TOTAL</t>
  </si>
  <si>
    <t>PRIMAR,</t>
  </si>
  <si>
    <t>DIRECTOR EXECUTIV</t>
  </si>
  <si>
    <t>ing. GHEORGHE ILE</t>
  </si>
  <si>
    <t>ec. LUMINIŢA LEONTE</t>
  </si>
  <si>
    <t>CHELTUIELI SECTIUNEA FUNCTIONARE</t>
  </si>
  <si>
    <t>CHELTUIELI SECTIUNEA DEZVOLTARE</t>
  </si>
  <si>
    <t>transferuri</t>
  </si>
  <si>
    <t>rambursari credite</t>
  </si>
  <si>
    <t>AUTORITATI PUBLICE SI ACTIUNI EXTERNE</t>
  </si>
  <si>
    <t>ALTE SERVICII PUBLICE GENERALE</t>
  </si>
  <si>
    <t>TRANZACTII PRIVIND DATORIA PUBLICA</t>
  </si>
  <si>
    <t>ORDINE PUBLICA SI SIGURANTA NATIONALA</t>
  </si>
  <si>
    <t>active nefinanciare</t>
  </si>
  <si>
    <t>transferuri curente</t>
  </si>
  <si>
    <t xml:space="preserve">asociatii si fundatii </t>
  </si>
  <si>
    <t>LOCUINTE, SERVICII SI DEZVOLTARE PUBLICA</t>
  </si>
  <si>
    <t>proiecte cu finantare FEN postaderare</t>
  </si>
  <si>
    <t>PROTECTIA  MEDIULUI</t>
  </si>
  <si>
    <t xml:space="preserve">subventii pentru acoperirea diferentelor de pret </t>
  </si>
  <si>
    <t>EXCEDENT 2010</t>
  </si>
  <si>
    <t>TOTAL BUGET PREVAZUT 2010</t>
  </si>
  <si>
    <t>TOTAL BUGET REALIZAT 2010</t>
  </si>
  <si>
    <t>TOTAL CHELTUIELI SECTIUNEA  DE  FUNCTIONARE</t>
  </si>
  <si>
    <t>TOTAL CHELTUIELI  SECTIUNEA  DE  DEZVOLTARE</t>
  </si>
  <si>
    <t xml:space="preserve"> mii lei</t>
  </si>
  <si>
    <t>mii lei</t>
  </si>
  <si>
    <t>Vărsăminte din secţiunea de funcţionare pentru finanţarea secţiunii de dezvoltare a bugetului local (cu semnul minus)</t>
  </si>
  <si>
    <t>37.02.03</t>
  </si>
  <si>
    <t xml:space="preserve">Vărsăminte din secţiunea de funcţionare </t>
  </si>
  <si>
    <t>37.02.04</t>
  </si>
  <si>
    <t>39.02.01</t>
  </si>
  <si>
    <t>39.02.03</t>
  </si>
  <si>
    <t>42.02.20</t>
  </si>
  <si>
    <t>Alte venituri din taxe administrative</t>
  </si>
  <si>
    <t>34.02.50</t>
  </si>
  <si>
    <t>plati din anii precedenti recuperate in anul curent</t>
  </si>
  <si>
    <t>transferuri interne</t>
  </si>
  <si>
    <t>dobanzi</t>
  </si>
  <si>
    <t>asoc si fundatii / burse</t>
  </si>
  <si>
    <t>42.02.65</t>
  </si>
  <si>
    <t>Finantarea Programului National de Dezvoltare regionala</t>
  </si>
  <si>
    <t>EXCEDENT</t>
  </si>
  <si>
    <t>TOTAL FINAL</t>
  </si>
  <si>
    <t>ASIGURARI  SI ASISTENTA SOCIALA</t>
  </si>
  <si>
    <t>85.01.02</t>
  </si>
  <si>
    <t>plăți efectuate in anii precedenti si recuperate in anul curent</t>
  </si>
  <si>
    <t>alte transferuri</t>
  </si>
  <si>
    <t>Transferuri din bugetul local către asociaţiile de dezvoltare intercomunitară</t>
  </si>
  <si>
    <t>bunuri si servicii</t>
  </si>
  <si>
    <t>55.01.42</t>
  </si>
  <si>
    <t>55.01.18</t>
  </si>
  <si>
    <t>ESTIMARI 2018</t>
  </si>
  <si>
    <t>45.02.01.01</t>
  </si>
  <si>
    <t>45.02.01.02</t>
  </si>
  <si>
    <t>Sume primite in contul platilor efectuate in anii anteriori</t>
  </si>
  <si>
    <t>Sume primite in contul platilor efectuate in anul curent</t>
  </si>
  <si>
    <t>BUGET 2016</t>
  </si>
  <si>
    <t>ESTIMARI 2019</t>
  </si>
  <si>
    <t>Depozite speciale pentru constructii de locuinte</t>
  </si>
  <si>
    <t>39,02,10</t>
  </si>
  <si>
    <t>plati efectuate in anii precedenti si recuperate in anul curent</t>
  </si>
  <si>
    <t>Sume primite de la bugetul judetului pentru plata drepturilor de care beneficiaza copii cu cerinte educationale speciale integrati in invatamantul de masa</t>
  </si>
  <si>
    <t>43.02.30</t>
  </si>
  <si>
    <t>transferuri din bugetul local catre ADI</t>
  </si>
  <si>
    <t>ANEXA NR.1</t>
  </si>
  <si>
    <t>ANEXA NR.2</t>
  </si>
  <si>
    <t>ANEXA NR.3</t>
  </si>
  <si>
    <t xml:space="preserve">                                                                                        ANUL 2017</t>
  </si>
  <si>
    <t>REALIZAT 2016</t>
  </si>
  <si>
    <t>BUGET 2017</t>
  </si>
  <si>
    <t>ESTIMARI 2020</t>
  </si>
  <si>
    <t>PREVIZIUNI BUGET 2017</t>
  </si>
  <si>
    <t>spital transf</t>
  </si>
  <si>
    <t>Sume provenite din finantarea anilor precedenti aferente sectiunii de functionare</t>
  </si>
  <si>
    <t>36.02.32.03</t>
  </si>
  <si>
    <t>Subventii de la fondul de interventie</t>
  </si>
  <si>
    <t>42.02.28</t>
  </si>
  <si>
    <t>Sume provenite din finantarea anilor precedenti aferente sectiunii de dezvoltare</t>
  </si>
  <si>
    <t>36.03.32.02</t>
  </si>
  <si>
    <t>Taxe special</t>
  </si>
  <si>
    <t>36.02.06</t>
  </si>
  <si>
    <t>club sportiv</t>
  </si>
  <si>
    <t>1470 ajfp+175bl</t>
  </si>
  <si>
    <t>65.50-57-57.03</t>
  </si>
  <si>
    <t>ces (unit inv)</t>
  </si>
  <si>
    <t>tichete sociale (pmv)</t>
  </si>
  <si>
    <t>29 adi des+66 adi ecarisaj</t>
  </si>
  <si>
    <t>480 birou soc+2720 asist</t>
  </si>
  <si>
    <t>SECRETAR</t>
  </si>
  <si>
    <t>JR. PETER RODICA</t>
  </si>
  <si>
    <t>PREȘEDINTE SE ȘEDINȚĂ</t>
  </si>
  <si>
    <t>c.l PETCULESCU PETRE DAN</t>
  </si>
  <si>
    <t>la HCL nr. 22/2017</t>
  </si>
  <si>
    <t>PREȘEDINTE DE ȘEDINȚĂ</t>
  </si>
  <si>
    <t>CL PETCULESCU PETRE DAN</t>
  </si>
  <si>
    <t>la HCL  nr. 22/2017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</si>
</sst>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#,##0.0"/>
    <numFmt numFmtId="176" formatCode="_-* #,##0.0\ _l_e_i_-;\-* #,##0.0\ _l_e_i_-;_-* &quot;-&quot;??\ _l_e_i_-;_-@_-"/>
    <numFmt numFmtId="177" formatCode="_(* #,##0.0_);_(* \(#,##0.0\);_(* &quot;-&quot;?_);_(@_)"/>
    <numFmt numFmtId="178" formatCode="&quot;$&quot;#,##0.00"/>
    <numFmt numFmtId="179" formatCode="#.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74" fontId="4" fillId="0" borderId="0" xfId="6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4" fillId="33" borderId="10" xfId="6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4" fontId="0" fillId="0" borderId="16" xfId="0" applyNumberFormat="1" applyBorder="1" applyAlignment="1">
      <alignment/>
    </xf>
    <xf numFmtId="49" fontId="0" fillId="0" borderId="17" xfId="48" applyNumberFormat="1" applyFont="1" applyFill="1" applyBorder="1" applyAlignment="1">
      <alignment horizontal="left" vertical="top" wrapText="1"/>
      <protection/>
    </xf>
    <xf numFmtId="4" fontId="0" fillId="36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5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60" applyNumberFormat="1" applyFont="1" applyBorder="1" applyAlignment="1">
      <alignment/>
    </xf>
    <xf numFmtId="174" fontId="4" fillId="0" borderId="0" xfId="60" applyNumberFormat="1" applyFont="1" applyFill="1" applyBorder="1" applyAlignment="1">
      <alignment horizontal="center"/>
    </xf>
    <xf numFmtId="4" fontId="0" fillId="0" borderId="10" xfId="6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60" applyNumberFormat="1" applyFont="1" applyBorder="1" applyAlignment="1">
      <alignment horizontal="right"/>
    </xf>
    <xf numFmtId="4" fontId="0" fillId="0" borderId="10" xfId="6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60" applyNumberFormat="1" applyFont="1" applyBorder="1" applyAlignment="1">
      <alignment/>
    </xf>
    <xf numFmtId="4" fontId="0" fillId="0" borderId="10" xfId="6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6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36" borderId="10" xfId="0" applyNumberFormat="1" applyFill="1" applyBorder="1" applyAlignment="1">
      <alignment wrapText="1"/>
    </xf>
    <xf numFmtId="4" fontId="0" fillId="3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" fontId="4" fillId="37" borderId="0" xfId="60" applyNumberFormat="1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shrinkToFit="1"/>
    </xf>
    <xf numFmtId="4" fontId="5" fillId="33" borderId="10" xfId="0" applyNumberFormat="1" applyFont="1" applyFill="1" applyBorder="1" applyAlignment="1">
      <alignment shrinkToFit="1"/>
    </xf>
    <xf numFmtId="4" fontId="0" fillId="0" borderId="10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74" fontId="0" fillId="37" borderId="10" xfId="0" applyNumberForma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2" xfId="0" applyFont="1" applyFill="1" applyBorder="1" applyAlignment="1">
      <alignment/>
    </xf>
    <xf numFmtId="4" fontId="1" fillId="38" borderId="22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4" fontId="1" fillId="38" borderId="10" xfId="60" applyNumberFormat="1" applyFont="1" applyFill="1" applyBorder="1" applyAlignment="1">
      <alignment/>
    </xf>
    <xf numFmtId="4" fontId="1" fillId="38" borderId="22" xfId="0" applyNumberFormat="1" applyFont="1" applyFill="1" applyBorder="1" applyAlignment="1">
      <alignment horizontal="right"/>
    </xf>
    <xf numFmtId="4" fontId="1" fillId="38" borderId="10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4" fontId="1" fillId="38" borderId="10" xfId="60" applyNumberFormat="1" applyFont="1" applyFill="1" applyBorder="1" applyAlignment="1">
      <alignment horizontal="right"/>
    </xf>
    <xf numFmtId="0" fontId="1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23" xfId="6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3" xfId="6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5" fillId="0" borderId="23" xfId="6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3" borderId="10" xfId="6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14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Anexa F 140 146 10.07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zoomScalePageLayoutView="0" workbookViewId="0" topLeftCell="B1">
      <selection activeCell="I2" sqref="I2"/>
    </sheetView>
  </sheetViews>
  <sheetFormatPr defaultColWidth="9.140625" defaultRowHeight="12.75"/>
  <cols>
    <col min="1" max="1" width="11.00390625" style="0" hidden="1" customWidth="1"/>
    <col min="2" max="2" width="67.421875" style="0" customWidth="1"/>
    <col min="3" max="3" width="11.8515625" style="10" customWidth="1"/>
    <col min="4" max="4" width="10.57421875" style="0" customWidth="1"/>
    <col min="5" max="5" width="11.140625" style="0" customWidth="1"/>
    <col min="6" max="6" width="10.8515625" style="88" customWidth="1"/>
    <col min="7" max="8" width="9.140625" style="0" hidden="1" customWidth="1"/>
    <col min="9" max="9" width="12.00390625" style="0" customWidth="1"/>
    <col min="10" max="10" width="11.140625" style="0" customWidth="1"/>
    <col min="11" max="11" width="11.57421875" style="0" customWidth="1"/>
  </cols>
  <sheetData>
    <row r="1" spans="2:10" ht="15.75">
      <c r="B1" t="s">
        <v>32</v>
      </c>
      <c r="F1" s="82"/>
      <c r="I1" s="2" t="s">
        <v>153</v>
      </c>
      <c r="J1" s="2"/>
    </row>
    <row r="2" spans="2:10" ht="12.75">
      <c r="B2" s="134" t="s">
        <v>33</v>
      </c>
      <c r="C2" s="135"/>
      <c r="D2" s="135"/>
      <c r="E2" s="135"/>
      <c r="F2" s="135"/>
      <c r="I2" s="2" t="s">
        <v>184</v>
      </c>
      <c r="J2" s="2"/>
    </row>
    <row r="3" spans="2:6" ht="12.75">
      <c r="B3" s="43" t="s">
        <v>156</v>
      </c>
      <c r="C3" s="22"/>
      <c r="D3" s="22"/>
      <c r="E3" s="22"/>
      <c r="F3" s="83"/>
    </row>
    <row r="4" spans="2:6" ht="12.75">
      <c r="B4" s="136" t="s">
        <v>114</v>
      </c>
      <c r="C4" s="137"/>
      <c r="D4" s="137"/>
      <c r="E4" s="137"/>
      <c r="F4" s="137"/>
    </row>
    <row r="5" spans="1:11" s="8" customFormat="1" ht="25.5">
      <c r="A5" s="6"/>
      <c r="B5" s="7" t="s">
        <v>0</v>
      </c>
      <c r="C5" s="9" t="s">
        <v>1</v>
      </c>
      <c r="D5" s="7" t="s">
        <v>145</v>
      </c>
      <c r="E5" s="7" t="s">
        <v>157</v>
      </c>
      <c r="F5" s="84" t="s">
        <v>158</v>
      </c>
      <c r="G5" s="8" t="s">
        <v>6</v>
      </c>
      <c r="H5" s="6" t="s">
        <v>5</v>
      </c>
      <c r="I5" s="7" t="s">
        <v>140</v>
      </c>
      <c r="J5" s="7" t="s">
        <v>146</v>
      </c>
      <c r="K5" s="7" t="s">
        <v>159</v>
      </c>
    </row>
    <row r="6" spans="1:11" s="8" customFormat="1" ht="12.75">
      <c r="A6" s="6"/>
      <c r="B6" s="7">
        <v>1</v>
      </c>
      <c r="C6" s="9">
        <v>2</v>
      </c>
      <c r="D6" s="7">
        <v>3</v>
      </c>
      <c r="E6" s="7">
        <v>4</v>
      </c>
      <c r="F6" s="95">
        <v>5</v>
      </c>
      <c r="H6" s="6"/>
      <c r="I6" s="25">
        <v>6</v>
      </c>
      <c r="J6" s="25">
        <v>7</v>
      </c>
      <c r="K6" s="25">
        <v>8</v>
      </c>
    </row>
    <row r="7" spans="1:11" s="8" customFormat="1" ht="12.75">
      <c r="A7" s="6"/>
      <c r="B7" s="132" t="s">
        <v>7</v>
      </c>
      <c r="C7" s="133"/>
      <c r="D7" s="7"/>
      <c r="E7" s="7"/>
      <c r="F7" s="84"/>
      <c r="G7" s="32"/>
      <c r="H7" s="33"/>
      <c r="I7" s="25"/>
      <c r="J7" s="25"/>
      <c r="K7" s="25"/>
    </row>
    <row r="8" spans="1:11" s="8" customFormat="1" ht="21.75" customHeight="1">
      <c r="A8" s="6"/>
      <c r="B8" s="18" t="s">
        <v>9</v>
      </c>
      <c r="C8" s="16" t="s">
        <v>39</v>
      </c>
      <c r="D8" s="99">
        <v>115</v>
      </c>
      <c r="E8" s="85">
        <v>94</v>
      </c>
      <c r="F8" s="85">
        <v>100</v>
      </c>
      <c r="G8" s="85">
        <v>100</v>
      </c>
      <c r="H8" s="85">
        <v>100</v>
      </c>
      <c r="I8" s="85">
        <v>100</v>
      </c>
      <c r="J8" s="85">
        <v>100</v>
      </c>
      <c r="K8" s="85">
        <v>100</v>
      </c>
    </row>
    <row r="9" spans="1:11" ht="15.75" customHeight="1">
      <c r="A9" s="1"/>
      <c r="B9" s="4" t="s">
        <v>3</v>
      </c>
      <c r="C9" s="11" t="s">
        <v>40</v>
      </c>
      <c r="D9" s="86">
        <v>10388</v>
      </c>
      <c r="E9" s="86">
        <v>6770</v>
      </c>
      <c r="F9" s="86">
        <v>6770</v>
      </c>
      <c r="G9" s="86">
        <v>6770</v>
      </c>
      <c r="H9" s="86">
        <v>6770</v>
      </c>
      <c r="I9" s="86">
        <v>6770</v>
      </c>
      <c r="J9" s="86">
        <v>6770</v>
      </c>
      <c r="K9" s="86">
        <v>6770</v>
      </c>
    </row>
    <row r="10" spans="1:11" ht="18" customHeight="1">
      <c r="A10" s="1"/>
      <c r="B10" s="4" t="s">
        <v>4</v>
      </c>
      <c r="C10" s="15" t="s">
        <v>41</v>
      </c>
      <c r="D10" s="86">
        <v>2351</v>
      </c>
      <c r="E10" s="86">
        <v>2289</v>
      </c>
      <c r="F10" s="96">
        <v>4034</v>
      </c>
      <c r="G10" s="96">
        <v>3704</v>
      </c>
      <c r="H10" s="96">
        <v>3704</v>
      </c>
      <c r="I10" s="96">
        <v>4193</v>
      </c>
      <c r="J10" s="96">
        <v>4569</v>
      </c>
      <c r="K10" s="96">
        <v>4902</v>
      </c>
    </row>
    <row r="11" spans="2:11" ht="12.75">
      <c r="B11" s="3" t="s">
        <v>11</v>
      </c>
      <c r="C11" s="20" t="s">
        <v>42</v>
      </c>
      <c r="D11" s="62">
        <v>1215</v>
      </c>
      <c r="E11" s="62">
        <v>1073</v>
      </c>
      <c r="F11" s="62">
        <v>1100</v>
      </c>
      <c r="G11" s="62">
        <v>1100</v>
      </c>
      <c r="H11" s="62">
        <v>1100</v>
      </c>
      <c r="I11" s="62">
        <v>1100</v>
      </c>
      <c r="J11" s="62">
        <v>1100</v>
      </c>
      <c r="K11" s="62">
        <v>1100</v>
      </c>
    </row>
    <row r="12" spans="2:11" ht="12.75">
      <c r="B12" s="3" t="s">
        <v>12</v>
      </c>
      <c r="C12" s="20" t="s">
        <v>43</v>
      </c>
      <c r="D12" s="62">
        <v>1750</v>
      </c>
      <c r="E12" s="62">
        <v>269</v>
      </c>
      <c r="F12" s="62">
        <v>270</v>
      </c>
      <c r="G12" s="62">
        <v>270</v>
      </c>
      <c r="H12" s="62">
        <v>270</v>
      </c>
      <c r="I12" s="62">
        <v>270</v>
      </c>
      <c r="J12" s="62">
        <v>270</v>
      </c>
      <c r="K12" s="62">
        <v>270</v>
      </c>
    </row>
    <row r="13" spans="2:11" ht="12.75">
      <c r="B13" s="3" t="s">
        <v>13</v>
      </c>
      <c r="C13" s="20" t="s">
        <v>44</v>
      </c>
      <c r="D13" s="62">
        <v>200</v>
      </c>
      <c r="E13" s="62">
        <v>469</v>
      </c>
      <c r="F13" s="62">
        <v>470</v>
      </c>
      <c r="G13" s="62">
        <v>470</v>
      </c>
      <c r="H13" s="62">
        <v>470</v>
      </c>
      <c r="I13" s="62">
        <v>470</v>
      </c>
      <c r="J13" s="62">
        <v>470</v>
      </c>
      <c r="K13" s="62">
        <v>470</v>
      </c>
    </row>
    <row r="14" spans="2:11" ht="12.75">
      <c r="B14" s="3" t="s">
        <v>14</v>
      </c>
      <c r="C14" s="20" t="s">
        <v>45</v>
      </c>
      <c r="D14" s="62">
        <v>390</v>
      </c>
      <c r="E14" s="62">
        <v>200</v>
      </c>
      <c r="F14" s="62">
        <v>200</v>
      </c>
      <c r="G14" s="62">
        <v>200</v>
      </c>
      <c r="H14" s="62">
        <v>200</v>
      </c>
      <c r="I14" s="62">
        <v>200</v>
      </c>
      <c r="J14" s="62">
        <v>200</v>
      </c>
      <c r="K14" s="62">
        <v>200</v>
      </c>
    </row>
    <row r="15" spans="2:11" ht="12.75">
      <c r="B15" s="3" t="s">
        <v>10</v>
      </c>
      <c r="C15" s="20" t="s">
        <v>46</v>
      </c>
      <c r="D15" s="62">
        <v>135</v>
      </c>
      <c r="E15" s="62">
        <v>109</v>
      </c>
      <c r="F15" s="62">
        <v>110</v>
      </c>
      <c r="G15" s="62">
        <v>110</v>
      </c>
      <c r="H15" s="62">
        <v>110</v>
      </c>
      <c r="I15" s="62">
        <v>110</v>
      </c>
      <c r="J15" s="62">
        <v>110</v>
      </c>
      <c r="K15" s="62">
        <v>110</v>
      </c>
    </row>
    <row r="16" spans="2:11" ht="12.75">
      <c r="B16" s="3" t="s">
        <v>15</v>
      </c>
      <c r="C16" s="20" t="s">
        <v>47</v>
      </c>
      <c r="D16" s="62">
        <v>53</v>
      </c>
      <c r="E16" s="62">
        <v>43</v>
      </c>
      <c r="F16" s="62">
        <v>45</v>
      </c>
      <c r="G16" s="62">
        <v>45</v>
      </c>
      <c r="H16" s="62">
        <v>45</v>
      </c>
      <c r="I16" s="62">
        <v>45</v>
      </c>
      <c r="J16" s="62">
        <v>45</v>
      </c>
      <c r="K16" s="62">
        <v>45</v>
      </c>
    </row>
    <row r="17" spans="2:12" ht="30.75" customHeight="1">
      <c r="B17" s="4" t="s">
        <v>16</v>
      </c>
      <c r="C17" s="20" t="s">
        <v>48</v>
      </c>
      <c r="D17" s="61">
        <v>17041</v>
      </c>
      <c r="E17" s="61">
        <v>16572</v>
      </c>
      <c r="F17" s="129">
        <v>19020</v>
      </c>
      <c r="G17" s="129">
        <v>19020</v>
      </c>
      <c r="H17" s="129">
        <v>19020</v>
      </c>
      <c r="I17" s="129">
        <v>22415</v>
      </c>
      <c r="J17" s="129">
        <v>23189</v>
      </c>
      <c r="K17" s="129">
        <v>23955</v>
      </c>
      <c r="L17" s="89"/>
    </row>
    <row r="18" spans="2:11" ht="12.75">
      <c r="B18" s="3" t="s">
        <v>17</v>
      </c>
      <c r="C18" s="20" t="s">
        <v>49</v>
      </c>
      <c r="D18" s="61">
        <v>0</v>
      </c>
      <c r="E18" s="61">
        <v>0</v>
      </c>
      <c r="F18" s="87"/>
      <c r="G18" s="87"/>
      <c r="H18" s="87"/>
      <c r="I18" s="87"/>
      <c r="J18" s="87"/>
      <c r="K18" s="87"/>
    </row>
    <row r="19" spans="2:11" ht="16.5" customHeight="1">
      <c r="B19" s="4" t="s">
        <v>18</v>
      </c>
      <c r="C19" s="20" t="s">
        <v>50</v>
      </c>
      <c r="D19" s="61">
        <v>2113</v>
      </c>
      <c r="E19" s="61">
        <v>2113</v>
      </c>
      <c r="F19" s="129">
        <v>2672</v>
      </c>
      <c r="G19" s="129">
        <v>2452</v>
      </c>
      <c r="H19" s="129">
        <v>2452</v>
      </c>
      <c r="I19" s="129">
        <v>2564</v>
      </c>
      <c r="J19" s="129">
        <v>2553</v>
      </c>
      <c r="K19" s="129">
        <v>2584</v>
      </c>
    </row>
    <row r="20" spans="2:11" ht="12.75">
      <c r="B20" s="3" t="s">
        <v>19</v>
      </c>
      <c r="C20" s="20" t="s">
        <v>51</v>
      </c>
      <c r="D20" s="62">
        <v>10</v>
      </c>
      <c r="E20" s="62">
        <v>7</v>
      </c>
      <c r="F20" s="62">
        <v>10</v>
      </c>
      <c r="G20" s="62"/>
      <c r="H20" s="100"/>
      <c r="I20" s="62">
        <v>10</v>
      </c>
      <c r="J20" s="62">
        <v>10</v>
      </c>
      <c r="K20" s="62">
        <v>10</v>
      </c>
    </row>
    <row r="21" spans="2:11" ht="12.75">
      <c r="B21" s="3" t="s">
        <v>20</v>
      </c>
      <c r="C21" s="20" t="s">
        <v>52</v>
      </c>
      <c r="D21" s="62">
        <v>12</v>
      </c>
      <c r="E21" s="62">
        <v>9</v>
      </c>
      <c r="F21" s="62">
        <v>10</v>
      </c>
      <c r="G21" s="62"/>
      <c r="H21" s="100"/>
      <c r="I21" s="62">
        <v>10</v>
      </c>
      <c r="J21" s="62">
        <v>10</v>
      </c>
      <c r="K21" s="62">
        <v>10</v>
      </c>
    </row>
    <row r="22" spans="2:11" ht="12.75">
      <c r="B22" s="3" t="s">
        <v>22</v>
      </c>
      <c r="C22" s="20" t="s">
        <v>53</v>
      </c>
      <c r="D22" s="62">
        <v>660</v>
      </c>
      <c r="E22" s="62">
        <v>603</v>
      </c>
      <c r="F22" s="62">
        <v>610</v>
      </c>
      <c r="G22" s="62"/>
      <c r="H22" s="100"/>
      <c r="I22" s="62">
        <v>610</v>
      </c>
      <c r="J22" s="62">
        <v>610</v>
      </c>
      <c r="K22" s="62">
        <v>610</v>
      </c>
    </row>
    <row r="23" spans="2:11" ht="12.75">
      <c r="B23" s="3" t="s">
        <v>23</v>
      </c>
      <c r="C23" s="20" t="s">
        <v>54</v>
      </c>
      <c r="D23" s="62">
        <v>140</v>
      </c>
      <c r="E23" s="62">
        <v>138</v>
      </c>
      <c r="F23" s="62">
        <v>140</v>
      </c>
      <c r="G23" s="62"/>
      <c r="H23" s="100"/>
      <c r="I23" s="62">
        <v>140</v>
      </c>
      <c r="J23" s="62">
        <v>140</v>
      </c>
      <c r="K23" s="62">
        <v>140</v>
      </c>
    </row>
    <row r="24" spans="2:11" ht="16.5" customHeight="1">
      <c r="B24" s="4" t="s">
        <v>21</v>
      </c>
      <c r="C24" s="20" t="s">
        <v>55</v>
      </c>
      <c r="D24" s="62">
        <v>65</v>
      </c>
      <c r="E24" s="62">
        <v>66</v>
      </c>
      <c r="F24" s="62">
        <v>70</v>
      </c>
      <c r="G24" s="62"/>
      <c r="H24" s="100"/>
      <c r="I24" s="62">
        <v>70</v>
      </c>
      <c r="J24" s="62">
        <v>70</v>
      </c>
      <c r="K24" s="62">
        <v>70</v>
      </c>
    </row>
    <row r="25" spans="2:11" ht="14.25" customHeight="1">
      <c r="B25" s="4" t="s">
        <v>24</v>
      </c>
      <c r="C25" s="20" t="s">
        <v>56</v>
      </c>
      <c r="D25" s="62">
        <v>5</v>
      </c>
      <c r="E25" s="62">
        <v>3</v>
      </c>
      <c r="F25" s="62">
        <v>3</v>
      </c>
      <c r="G25" s="62"/>
      <c r="H25" s="100"/>
      <c r="I25" s="62">
        <v>3</v>
      </c>
      <c r="J25" s="62">
        <v>3</v>
      </c>
      <c r="K25" s="62">
        <v>3</v>
      </c>
    </row>
    <row r="26" spans="2:11" ht="12.75">
      <c r="B26" s="3" t="s">
        <v>25</v>
      </c>
      <c r="C26" s="20" t="s">
        <v>57</v>
      </c>
      <c r="D26" s="62">
        <v>55</v>
      </c>
      <c r="E26" s="62">
        <v>41</v>
      </c>
      <c r="F26" s="62">
        <v>40</v>
      </c>
      <c r="G26" s="101"/>
      <c r="H26" s="102"/>
      <c r="I26" s="62">
        <v>40</v>
      </c>
      <c r="J26" s="62">
        <v>40</v>
      </c>
      <c r="K26" s="62">
        <v>40</v>
      </c>
    </row>
    <row r="27" spans="2:11" ht="12.75">
      <c r="B27" s="3" t="s">
        <v>26</v>
      </c>
      <c r="C27" s="20" t="s">
        <v>58</v>
      </c>
      <c r="D27" s="62">
        <v>530</v>
      </c>
      <c r="E27" s="62">
        <v>506</v>
      </c>
      <c r="F27" s="62">
        <v>510</v>
      </c>
      <c r="G27" s="101"/>
      <c r="H27" s="102"/>
      <c r="I27" s="62">
        <v>510</v>
      </c>
      <c r="J27" s="62">
        <v>510</v>
      </c>
      <c r="K27" s="62">
        <v>510</v>
      </c>
    </row>
    <row r="28" spans="2:11" ht="12.75">
      <c r="B28" s="3" t="s">
        <v>27</v>
      </c>
      <c r="C28" s="20" t="s">
        <v>59</v>
      </c>
      <c r="D28" s="62">
        <v>270</v>
      </c>
      <c r="E28" s="62">
        <v>226</v>
      </c>
      <c r="F28" s="62">
        <v>230</v>
      </c>
      <c r="G28" s="101"/>
      <c r="H28" s="102"/>
      <c r="I28" s="62">
        <v>230</v>
      </c>
      <c r="J28" s="62">
        <v>230</v>
      </c>
      <c r="K28" s="62">
        <v>230</v>
      </c>
    </row>
    <row r="29" spans="2:11" ht="12.75">
      <c r="B29" s="3" t="s">
        <v>28</v>
      </c>
      <c r="C29" s="20" t="s">
        <v>60</v>
      </c>
      <c r="D29" s="62">
        <v>180</v>
      </c>
      <c r="E29" s="62">
        <v>138</v>
      </c>
      <c r="F29" s="62">
        <v>140</v>
      </c>
      <c r="G29" s="101"/>
      <c r="H29" s="102"/>
      <c r="I29" s="62">
        <v>140</v>
      </c>
      <c r="J29" s="62">
        <v>140</v>
      </c>
      <c r="K29" s="62">
        <v>140</v>
      </c>
    </row>
    <row r="30" spans="2:11" ht="12.75">
      <c r="B30" s="3" t="s">
        <v>29</v>
      </c>
      <c r="C30" s="20" t="s">
        <v>61</v>
      </c>
      <c r="D30" s="62">
        <v>1</v>
      </c>
      <c r="E30" s="62">
        <v>0</v>
      </c>
      <c r="F30" s="62">
        <v>0</v>
      </c>
      <c r="G30" s="101"/>
      <c r="H30" s="102"/>
      <c r="I30" s="62">
        <v>0</v>
      </c>
      <c r="J30" s="62">
        <v>0</v>
      </c>
      <c r="K30" s="62">
        <v>0</v>
      </c>
    </row>
    <row r="31" spans="2:11" ht="12.75">
      <c r="B31" s="3" t="s">
        <v>30</v>
      </c>
      <c r="C31" s="20" t="s">
        <v>62</v>
      </c>
      <c r="D31" s="62">
        <v>30</v>
      </c>
      <c r="E31" s="62">
        <v>16</v>
      </c>
      <c r="F31" s="62">
        <v>16</v>
      </c>
      <c r="G31" s="101"/>
      <c r="H31" s="102"/>
      <c r="I31" s="62">
        <v>16</v>
      </c>
      <c r="J31" s="62">
        <v>16</v>
      </c>
      <c r="K31" s="62">
        <v>16</v>
      </c>
    </row>
    <row r="32" spans="2:11" ht="12.75">
      <c r="B32" s="3" t="s">
        <v>122</v>
      </c>
      <c r="C32" s="20" t="s">
        <v>123</v>
      </c>
      <c r="D32" s="62">
        <v>64</v>
      </c>
      <c r="E32" s="62">
        <v>70</v>
      </c>
      <c r="F32" s="62">
        <v>70</v>
      </c>
      <c r="G32" s="101"/>
      <c r="H32" s="102"/>
      <c r="I32" s="62">
        <v>70</v>
      </c>
      <c r="J32" s="62">
        <v>70</v>
      </c>
      <c r="K32" s="62">
        <v>70</v>
      </c>
    </row>
    <row r="33" spans="2:11" ht="15" customHeight="1">
      <c r="B33" s="4" t="s">
        <v>31</v>
      </c>
      <c r="C33" s="20" t="s">
        <v>63</v>
      </c>
      <c r="D33" s="62">
        <v>390</v>
      </c>
      <c r="E33" s="62">
        <v>426</v>
      </c>
      <c r="F33" s="62">
        <v>430</v>
      </c>
      <c r="G33" s="101"/>
      <c r="H33" s="102"/>
      <c r="I33" s="62">
        <v>430</v>
      </c>
      <c r="J33" s="62">
        <v>430</v>
      </c>
      <c r="K33" s="62">
        <v>430</v>
      </c>
    </row>
    <row r="34" spans="2:11" ht="12.75">
      <c r="B34" s="3" t="s">
        <v>34</v>
      </c>
      <c r="C34" s="20" t="s">
        <v>64</v>
      </c>
      <c r="D34" s="62">
        <v>140</v>
      </c>
      <c r="E34" s="62">
        <v>146</v>
      </c>
      <c r="F34" s="62">
        <v>150</v>
      </c>
      <c r="G34" s="101"/>
      <c r="H34" s="102"/>
      <c r="I34" s="62">
        <v>150</v>
      </c>
      <c r="J34" s="62">
        <v>150</v>
      </c>
      <c r="K34" s="62">
        <v>150</v>
      </c>
    </row>
    <row r="35" spans="2:11" ht="12.75">
      <c r="B35" s="105" t="s">
        <v>162</v>
      </c>
      <c r="C35" s="20" t="s">
        <v>163</v>
      </c>
      <c r="D35" s="62">
        <v>71</v>
      </c>
      <c r="E35" s="62">
        <v>71</v>
      </c>
      <c r="F35" s="62">
        <v>6</v>
      </c>
      <c r="G35" s="101"/>
      <c r="H35" s="102"/>
      <c r="I35" s="62">
        <v>6</v>
      </c>
      <c r="J35" s="62">
        <v>6</v>
      </c>
      <c r="K35" s="62">
        <v>6</v>
      </c>
    </row>
    <row r="36" spans="2:11" ht="12.75">
      <c r="B36" s="105" t="s">
        <v>168</v>
      </c>
      <c r="C36" s="20" t="s">
        <v>169</v>
      </c>
      <c r="D36" s="62">
        <v>0</v>
      </c>
      <c r="E36" s="62">
        <v>0</v>
      </c>
      <c r="F36" s="62">
        <v>237</v>
      </c>
      <c r="G36" s="101"/>
      <c r="H36" s="102"/>
      <c r="I36" s="62">
        <v>237</v>
      </c>
      <c r="J36" s="62">
        <v>237</v>
      </c>
      <c r="K36" s="62">
        <v>237</v>
      </c>
    </row>
    <row r="37" spans="2:11" ht="12.75">
      <c r="B37" s="3" t="s">
        <v>35</v>
      </c>
      <c r="C37" s="20" t="s">
        <v>65</v>
      </c>
      <c r="D37" s="62">
        <v>85</v>
      </c>
      <c r="E37" s="62">
        <v>79</v>
      </c>
      <c r="F37" s="62">
        <v>80</v>
      </c>
      <c r="G37" s="101"/>
      <c r="H37" s="102"/>
      <c r="I37" s="62">
        <v>80</v>
      </c>
      <c r="J37" s="62">
        <v>80</v>
      </c>
      <c r="K37" s="62">
        <v>80</v>
      </c>
    </row>
    <row r="38" spans="2:11" ht="12.75">
      <c r="B38" s="3" t="s">
        <v>36</v>
      </c>
      <c r="C38" s="20" t="s">
        <v>66</v>
      </c>
      <c r="D38" s="62">
        <v>41</v>
      </c>
      <c r="E38" s="62">
        <v>41</v>
      </c>
      <c r="F38" s="62">
        <v>0</v>
      </c>
      <c r="G38" s="101"/>
      <c r="H38" s="102"/>
      <c r="I38" s="62">
        <v>0</v>
      </c>
      <c r="J38" s="62">
        <v>0</v>
      </c>
      <c r="K38" s="62">
        <v>0</v>
      </c>
    </row>
    <row r="39" spans="2:11" ht="25.5">
      <c r="B39" s="4" t="s">
        <v>115</v>
      </c>
      <c r="C39" s="17" t="s">
        <v>116</v>
      </c>
      <c r="D39" s="62">
        <v>-3926</v>
      </c>
      <c r="E39" s="62">
        <v>-2163</v>
      </c>
      <c r="F39" s="80">
        <v>-1775.15</v>
      </c>
      <c r="G39" s="101"/>
      <c r="H39" s="102"/>
      <c r="I39" s="80">
        <v>0</v>
      </c>
      <c r="J39" s="80">
        <v>0</v>
      </c>
      <c r="K39" s="80">
        <v>0</v>
      </c>
    </row>
    <row r="40" spans="2:11" ht="12.75">
      <c r="B40" s="123" t="s">
        <v>164</v>
      </c>
      <c r="C40" s="17" t="s">
        <v>165</v>
      </c>
      <c r="D40" s="62">
        <v>231</v>
      </c>
      <c r="E40" s="62">
        <v>231</v>
      </c>
      <c r="F40" s="62">
        <v>0</v>
      </c>
      <c r="G40" s="101"/>
      <c r="H40" s="102"/>
      <c r="I40" s="62">
        <v>0</v>
      </c>
      <c r="J40" s="62">
        <v>0</v>
      </c>
      <c r="K40" s="62">
        <v>0</v>
      </c>
    </row>
    <row r="41" spans="2:11" ht="25.5">
      <c r="B41" s="4" t="s">
        <v>37</v>
      </c>
      <c r="C41" s="20" t="s">
        <v>67</v>
      </c>
      <c r="D41" s="62">
        <v>15</v>
      </c>
      <c r="E41" s="62">
        <v>15</v>
      </c>
      <c r="F41" s="62">
        <v>0.5</v>
      </c>
      <c r="G41" s="101"/>
      <c r="H41" s="102"/>
      <c r="I41" s="62">
        <v>0</v>
      </c>
      <c r="J41" s="62">
        <v>0</v>
      </c>
      <c r="K41" s="62">
        <v>0</v>
      </c>
    </row>
    <row r="42" spans="2:11" ht="12.75">
      <c r="B42" s="3" t="s">
        <v>38</v>
      </c>
      <c r="C42" s="20" t="s">
        <v>68</v>
      </c>
      <c r="D42" s="62">
        <v>59</v>
      </c>
      <c r="E42" s="62">
        <v>58</v>
      </c>
      <c r="F42" s="62">
        <v>60</v>
      </c>
      <c r="G42" s="101"/>
      <c r="H42" s="102"/>
      <c r="I42" s="62">
        <v>0</v>
      </c>
      <c r="J42" s="62">
        <v>0</v>
      </c>
      <c r="K42" s="62">
        <v>0</v>
      </c>
    </row>
    <row r="43" spans="2:11" ht="38.25">
      <c r="B43" s="45" t="s">
        <v>150</v>
      </c>
      <c r="C43" s="106" t="s">
        <v>151</v>
      </c>
      <c r="D43" s="62">
        <v>118</v>
      </c>
      <c r="E43" s="62">
        <v>97</v>
      </c>
      <c r="F43" s="62">
        <v>0</v>
      </c>
      <c r="G43" s="103"/>
      <c r="H43" s="104"/>
      <c r="I43" s="62">
        <v>0</v>
      </c>
      <c r="J43" s="62">
        <v>0</v>
      </c>
      <c r="K43" s="62">
        <v>0</v>
      </c>
    </row>
    <row r="44" spans="2:11" s="19" customFormat="1" ht="15.75">
      <c r="B44" s="38" t="s">
        <v>8</v>
      </c>
      <c r="C44" s="39"/>
      <c r="D44" s="97">
        <f aca="true" t="shared" si="0" ref="D44:K44">SUM(D8:D43)</f>
        <v>34997</v>
      </c>
      <c r="E44" s="63">
        <f t="shared" si="0"/>
        <v>30825</v>
      </c>
      <c r="F44" s="97">
        <f t="shared" si="0"/>
        <v>35828.35</v>
      </c>
      <c r="G44" s="97">
        <f t="shared" si="0"/>
        <v>34241</v>
      </c>
      <c r="H44" s="97">
        <f t="shared" si="0"/>
        <v>34241</v>
      </c>
      <c r="I44" s="97">
        <f t="shared" si="0"/>
        <v>40989</v>
      </c>
      <c r="J44" s="97">
        <f t="shared" si="0"/>
        <v>42128</v>
      </c>
      <c r="K44" s="97">
        <f t="shared" si="0"/>
        <v>43258</v>
      </c>
    </row>
    <row r="45" spans="2:11" ht="24.75" customHeight="1">
      <c r="B45" s="105" t="s">
        <v>166</v>
      </c>
      <c r="C45" s="17" t="s">
        <v>167</v>
      </c>
      <c r="D45" s="64">
        <v>24</v>
      </c>
      <c r="E45" s="64">
        <v>24</v>
      </c>
      <c r="F45" s="64">
        <v>0</v>
      </c>
      <c r="G45" s="88"/>
      <c r="H45" s="88"/>
      <c r="I45" s="64">
        <v>0</v>
      </c>
      <c r="J45" s="64">
        <v>0</v>
      </c>
      <c r="K45" s="64">
        <v>0</v>
      </c>
    </row>
    <row r="46" spans="2:11" ht="13.5" customHeight="1">
      <c r="B46" s="4" t="s">
        <v>117</v>
      </c>
      <c r="C46" s="17" t="s">
        <v>118</v>
      </c>
      <c r="D46" s="64">
        <v>3926</v>
      </c>
      <c r="E46" s="62">
        <v>2163</v>
      </c>
      <c r="F46" s="80">
        <v>1775.15</v>
      </c>
      <c r="G46" s="88"/>
      <c r="H46" s="88"/>
      <c r="I46" s="80">
        <v>0</v>
      </c>
      <c r="J46" s="80">
        <v>0</v>
      </c>
      <c r="K46" s="80">
        <v>0</v>
      </c>
    </row>
    <row r="47" spans="2:11" ht="12.75">
      <c r="B47" s="3" t="s">
        <v>70</v>
      </c>
      <c r="C47" s="20" t="s">
        <v>119</v>
      </c>
      <c r="D47" s="62">
        <v>0</v>
      </c>
      <c r="E47" s="62">
        <v>0</v>
      </c>
      <c r="F47" s="62">
        <v>0.5</v>
      </c>
      <c r="G47" s="88"/>
      <c r="H47" s="88"/>
      <c r="I47" s="62">
        <v>0</v>
      </c>
      <c r="J47" s="62">
        <v>0</v>
      </c>
      <c r="K47" s="62">
        <v>0</v>
      </c>
    </row>
    <row r="48" spans="2:11" ht="12.75">
      <c r="B48" s="3" t="s">
        <v>69</v>
      </c>
      <c r="C48" s="20" t="s">
        <v>120</v>
      </c>
      <c r="D48" s="62">
        <v>99</v>
      </c>
      <c r="E48" s="62">
        <v>119</v>
      </c>
      <c r="F48" s="62">
        <v>15.5</v>
      </c>
      <c r="G48" s="88"/>
      <c r="H48" s="88"/>
      <c r="I48" s="62">
        <v>0</v>
      </c>
      <c r="J48" s="62">
        <v>0</v>
      </c>
      <c r="K48" s="62">
        <v>0</v>
      </c>
    </row>
    <row r="49" spans="2:11" ht="12.75">
      <c r="B49" s="105" t="s">
        <v>147</v>
      </c>
      <c r="C49" s="20" t="s">
        <v>148</v>
      </c>
      <c r="D49" s="62">
        <v>1464</v>
      </c>
      <c r="E49" s="62">
        <v>1464</v>
      </c>
      <c r="F49" s="62">
        <v>0</v>
      </c>
      <c r="G49" s="88"/>
      <c r="H49" s="88"/>
      <c r="I49" s="62">
        <v>0</v>
      </c>
      <c r="J49" s="62">
        <v>0</v>
      </c>
      <c r="K49" s="62">
        <v>0</v>
      </c>
    </row>
    <row r="50" spans="2:11" ht="25.5">
      <c r="B50" s="4" t="s">
        <v>71</v>
      </c>
      <c r="C50" s="20" t="s">
        <v>121</v>
      </c>
      <c r="D50" s="62"/>
      <c r="E50" s="62"/>
      <c r="F50" s="62"/>
      <c r="G50" s="88"/>
      <c r="H50" s="88"/>
      <c r="I50" s="62"/>
      <c r="J50" s="62"/>
      <c r="K50" s="62"/>
    </row>
    <row r="51" spans="2:11" ht="12.75">
      <c r="B51" s="4" t="s">
        <v>129</v>
      </c>
      <c r="C51" s="20" t="s">
        <v>128</v>
      </c>
      <c r="D51" s="62"/>
      <c r="E51" s="62"/>
      <c r="F51" s="62"/>
      <c r="G51" s="88"/>
      <c r="H51" s="88"/>
      <c r="I51" s="62"/>
      <c r="J51" s="62"/>
      <c r="K51" s="62"/>
    </row>
    <row r="52" spans="2:11" ht="12.75">
      <c r="B52" s="28" t="s">
        <v>144</v>
      </c>
      <c r="C52" s="20" t="s">
        <v>141</v>
      </c>
      <c r="D52" s="62"/>
      <c r="E52" s="62"/>
      <c r="F52" s="62"/>
      <c r="G52" s="88"/>
      <c r="H52" s="88"/>
      <c r="I52" s="62"/>
      <c r="J52" s="62"/>
      <c r="K52" s="62"/>
    </row>
    <row r="53" spans="2:11" ht="12.75">
      <c r="B53" s="28" t="s">
        <v>143</v>
      </c>
      <c r="C53" s="20" t="s">
        <v>142</v>
      </c>
      <c r="D53" s="62"/>
      <c r="E53" s="62"/>
      <c r="F53" s="62"/>
      <c r="G53" s="88"/>
      <c r="H53" s="88"/>
      <c r="I53" s="62"/>
      <c r="J53" s="62"/>
      <c r="K53" s="62"/>
    </row>
    <row r="54" spans="2:11" s="21" customFormat="1" ht="15.75">
      <c r="B54" s="40" t="s">
        <v>72</v>
      </c>
      <c r="C54" s="41"/>
      <c r="D54" s="98">
        <f aca="true" t="shared" si="1" ref="D54:K54">SUM(D45:D53)</f>
        <v>5513</v>
      </c>
      <c r="E54" s="65">
        <f t="shared" si="1"/>
        <v>3770</v>
      </c>
      <c r="F54" s="65">
        <f t="shared" si="1"/>
        <v>1791.15</v>
      </c>
      <c r="G54" s="65">
        <f t="shared" si="1"/>
        <v>0</v>
      </c>
      <c r="H54" s="65">
        <f t="shared" si="1"/>
        <v>0</v>
      </c>
      <c r="I54" s="65">
        <f t="shared" si="1"/>
        <v>0</v>
      </c>
      <c r="J54" s="65">
        <f t="shared" si="1"/>
        <v>0</v>
      </c>
      <c r="K54" s="65">
        <f t="shared" si="1"/>
        <v>0</v>
      </c>
    </row>
    <row r="55" spans="2:11" ht="12.75">
      <c r="B55" s="3"/>
      <c r="C55" s="12"/>
      <c r="D55" s="62"/>
      <c r="E55" s="62"/>
      <c r="F55" s="62"/>
      <c r="G55" s="88"/>
      <c r="H55" s="88"/>
      <c r="I55" s="85">
        <f>(5.5%*F55)+F55</f>
        <v>0</v>
      </c>
      <c r="J55" s="85">
        <f>(5.7%*I55)+I55</f>
        <v>0</v>
      </c>
      <c r="K55" s="85">
        <f>(J55*5.7%)+J55</f>
        <v>0</v>
      </c>
    </row>
    <row r="56" spans="2:11" s="13" customFormat="1" ht="13.5" customHeight="1">
      <c r="B56" s="48" t="s">
        <v>2</v>
      </c>
      <c r="C56" s="49"/>
      <c r="D56" s="66">
        <f aca="true" t="shared" si="2" ref="D56:K56">D44+D54</f>
        <v>40510</v>
      </c>
      <c r="E56" s="66">
        <f t="shared" si="2"/>
        <v>34595</v>
      </c>
      <c r="F56" s="66">
        <f t="shared" si="2"/>
        <v>37619.5</v>
      </c>
      <c r="G56" s="66">
        <f t="shared" si="2"/>
        <v>34241</v>
      </c>
      <c r="H56" s="66">
        <f t="shared" si="2"/>
        <v>34241</v>
      </c>
      <c r="I56" s="66">
        <f t="shared" si="2"/>
        <v>40989</v>
      </c>
      <c r="J56" s="66">
        <f t="shared" si="2"/>
        <v>42128</v>
      </c>
      <c r="K56" s="66">
        <f t="shared" si="2"/>
        <v>43258</v>
      </c>
    </row>
    <row r="57" spans="2:11" ht="12.75">
      <c r="B57" s="30" t="s">
        <v>130</v>
      </c>
      <c r="C57" s="12"/>
      <c r="D57" s="62">
        <v>4029</v>
      </c>
      <c r="E57" s="62">
        <v>4029</v>
      </c>
      <c r="F57" s="62">
        <v>29.65</v>
      </c>
      <c r="G57" s="88"/>
      <c r="H57" s="88"/>
      <c r="I57" s="85">
        <v>0</v>
      </c>
      <c r="J57" s="85">
        <v>0</v>
      </c>
      <c r="K57" s="85">
        <f>(J57*5.7%)+J57</f>
        <v>0</v>
      </c>
    </row>
    <row r="58" spans="2:11" ht="12.75">
      <c r="B58" s="55" t="s">
        <v>131</v>
      </c>
      <c r="C58" s="56"/>
      <c r="D58" s="67">
        <f aca="true" t="shared" si="3" ref="D58:K58">SUM(D56:D57)</f>
        <v>44539</v>
      </c>
      <c r="E58" s="67">
        <f t="shared" si="3"/>
        <v>38624</v>
      </c>
      <c r="F58" s="67">
        <f t="shared" si="3"/>
        <v>37649.15</v>
      </c>
      <c r="G58" s="67">
        <f t="shared" si="3"/>
        <v>34241</v>
      </c>
      <c r="H58" s="67">
        <f t="shared" si="3"/>
        <v>34241</v>
      </c>
      <c r="I58" s="67">
        <f t="shared" si="3"/>
        <v>40989</v>
      </c>
      <c r="J58" s="67">
        <f t="shared" si="3"/>
        <v>42128</v>
      </c>
      <c r="K58" s="67">
        <f t="shared" si="3"/>
        <v>43258</v>
      </c>
    </row>
    <row r="59" ht="27" customHeight="1"/>
    <row r="60" spans="2:4" ht="12.75">
      <c r="B60" s="31" t="s">
        <v>182</v>
      </c>
      <c r="C60" s="10" t="s">
        <v>177</v>
      </c>
      <c r="D60" s="31"/>
    </row>
    <row r="61" spans="2:4" ht="12.75">
      <c r="B61" s="31" t="s">
        <v>183</v>
      </c>
      <c r="D61" s="31" t="s">
        <v>178</v>
      </c>
    </row>
  </sheetData>
  <sheetProtection/>
  <mergeCells count="3">
    <mergeCell ref="B7:C7"/>
    <mergeCell ref="B2:F2"/>
    <mergeCell ref="B4:F4"/>
  </mergeCells>
  <printOptions/>
  <pageMargins left="0.17" right="0.18" top="0.49" bottom="0.13" header="0.17" footer="0.1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B67">
      <selection activeCell="H3" sqref="H3"/>
    </sheetView>
  </sheetViews>
  <sheetFormatPr defaultColWidth="9.140625" defaultRowHeight="12.75"/>
  <cols>
    <col min="1" max="1" width="0" style="0" hidden="1" customWidth="1"/>
    <col min="2" max="2" width="16.00390625" style="0" customWidth="1"/>
    <col min="3" max="3" width="45.421875" style="0" customWidth="1"/>
    <col min="4" max="4" width="12.8515625" style="0" customWidth="1"/>
    <col min="5" max="5" width="14.421875" style="0" customWidth="1"/>
    <col min="6" max="6" width="13.140625" style="0" customWidth="1"/>
    <col min="7" max="7" width="11.28125" style="0" customWidth="1"/>
    <col min="8" max="8" width="12.28125" style="0" customWidth="1"/>
    <col min="9" max="9" width="13.421875" style="0" customWidth="1"/>
    <col min="10" max="11" width="11.7109375" style="0" hidden="1" customWidth="1"/>
    <col min="12" max="12" width="0" style="0" hidden="1" customWidth="1"/>
  </cols>
  <sheetData>
    <row r="1" spans="1:8" ht="15.75">
      <c r="A1" s="2"/>
      <c r="B1" s="2" t="s">
        <v>32</v>
      </c>
      <c r="C1" s="2"/>
      <c r="F1" s="47"/>
      <c r="G1" s="2" t="s">
        <v>154</v>
      </c>
      <c r="H1" s="2"/>
    </row>
    <row r="2" spans="1:8" ht="12.75">
      <c r="A2" s="2"/>
      <c r="B2" s="2"/>
      <c r="C2" s="2"/>
      <c r="G2" s="2" t="s">
        <v>181</v>
      </c>
      <c r="H2" s="2"/>
    </row>
    <row r="3" spans="2:6" ht="18">
      <c r="B3" s="138" t="s">
        <v>160</v>
      </c>
      <c r="C3" s="135"/>
      <c r="D3" s="135"/>
      <c r="E3" s="135"/>
      <c r="F3" s="135"/>
    </row>
    <row r="4" spans="2:6" ht="18">
      <c r="B4" s="139" t="s">
        <v>93</v>
      </c>
      <c r="C4" s="140"/>
      <c r="D4" s="140"/>
      <c r="E4" s="140"/>
      <c r="F4" s="140"/>
    </row>
    <row r="5" ht="13.5" thickBot="1">
      <c r="F5" s="23" t="s">
        <v>113</v>
      </c>
    </row>
    <row r="6" spans="2:9" ht="26.25" thickBot="1">
      <c r="B6" s="50" t="s">
        <v>1</v>
      </c>
      <c r="C6" s="50" t="s">
        <v>73</v>
      </c>
      <c r="D6" s="51" t="s">
        <v>145</v>
      </c>
      <c r="E6" s="51" t="s">
        <v>157</v>
      </c>
      <c r="F6" s="51" t="s">
        <v>158</v>
      </c>
      <c r="G6" s="7" t="s">
        <v>140</v>
      </c>
      <c r="H6" s="7" t="s">
        <v>146</v>
      </c>
      <c r="I6" s="7" t="s">
        <v>159</v>
      </c>
    </row>
    <row r="7" spans="2:9" ht="13.5" thickBot="1">
      <c r="B7" s="50">
        <v>1</v>
      </c>
      <c r="C7" s="50">
        <v>2</v>
      </c>
      <c r="D7" s="51">
        <v>3</v>
      </c>
      <c r="E7" s="51">
        <v>4</v>
      </c>
      <c r="F7" s="51">
        <v>5</v>
      </c>
      <c r="G7" s="25">
        <v>6</v>
      </c>
      <c r="H7" s="25">
        <v>7</v>
      </c>
      <c r="I7" s="25">
        <v>8</v>
      </c>
    </row>
    <row r="8" spans="2:9" ht="12.75">
      <c r="B8" s="108">
        <v>5102</v>
      </c>
      <c r="C8" s="109" t="s">
        <v>97</v>
      </c>
      <c r="D8" s="110">
        <f aca="true" t="shared" si="0" ref="D8:I8">SUM(D9:D11)</f>
        <v>6090</v>
      </c>
      <c r="E8" s="110">
        <f t="shared" si="0"/>
        <v>5726.16</v>
      </c>
      <c r="F8" s="110">
        <f t="shared" si="0"/>
        <v>6929</v>
      </c>
      <c r="G8" s="110">
        <f t="shared" si="0"/>
        <v>7884</v>
      </c>
      <c r="H8" s="110">
        <f t="shared" si="0"/>
        <v>7860</v>
      </c>
      <c r="I8" s="110">
        <f t="shared" si="0"/>
        <v>7895</v>
      </c>
    </row>
    <row r="9" spans="2:10" ht="12.75">
      <c r="B9" s="26">
        <v>10</v>
      </c>
      <c r="C9" s="3" t="s">
        <v>74</v>
      </c>
      <c r="D9" s="107">
        <v>3708</v>
      </c>
      <c r="E9" s="75">
        <v>3704.34</v>
      </c>
      <c r="F9" s="75">
        <v>4900</v>
      </c>
      <c r="G9" s="75">
        <v>5384</v>
      </c>
      <c r="H9" s="75">
        <v>5639</v>
      </c>
      <c r="I9" s="75">
        <v>5750</v>
      </c>
      <c r="J9" s="75">
        <v>6550</v>
      </c>
    </row>
    <row r="10" spans="2:10" ht="12.75">
      <c r="B10" s="26">
        <v>20</v>
      </c>
      <c r="C10" s="28" t="s">
        <v>137</v>
      </c>
      <c r="D10" s="107">
        <v>2379</v>
      </c>
      <c r="E10" s="75">
        <v>2021.82</v>
      </c>
      <c r="F10" s="75">
        <v>2026</v>
      </c>
      <c r="G10" s="75">
        <v>2500</v>
      </c>
      <c r="H10" s="75">
        <v>2221</v>
      </c>
      <c r="I10" s="75">
        <v>2145</v>
      </c>
      <c r="J10" s="75">
        <v>2320</v>
      </c>
    </row>
    <row r="11" spans="2:10" ht="12.75">
      <c r="B11" s="26" t="s">
        <v>139</v>
      </c>
      <c r="C11" s="3" t="s">
        <v>135</v>
      </c>
      <c r="D11" s="107">
        <v>3</v>
      </c>
      <c r="E11" s="75">
        <v>0</v>
      </c>
      <c r="F11" s="75">
        <v>3</v>
      </c>
      <c r="G11" s="75">
        <v>0</v>
      </c>
      <c r="H11" s="75">
        <v>0</v>
      </c>
      <c r="I11" s="75">
        <v>0</v>
      </c>
      <c r="J11" s="75">
        <v>3</v>
      </c>
    </row>
    <row r="12" spans="2:9" ht="25.5">
      <c r="B12" s="26">
        <v>85</v>
      </c>
      <c r="C12" s="4" t="s">
        <v>149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</row>
    <row r="13" spans="2:9" ht="12.75">
      <c r="B13" s="26"/>
      <c r="C13" s="3"/>
      <c r="D13" s="75"/>
      <c r="E13" s="75"/>
      <c r="F13" s="75"/>
      <c r="G13" s="75"/>
      <c r="H13" s="75"/>
      <c r="I13" s="75"/>
    </row>
    <row r="14" spans="2:9" ht="12.75">
      <c r="B14" s="111">
        <v>5402</v>
      </c>
      <c r="C14" s="112" t="s">
        <v>98</v>
      </c>
      <c r="D14" s="113">
        <f aca="true" t="shared" si="1" ref="D14:I14">SUM(D15:D18)</f>
        <v>532.5</v>
      </c>
      <c r="E14" s="113">
        <f t="shared" si="1"/>
        <v>506.71999999999997</v>
      </c>
      <c r="F14" s="113">
        <f t="shared" si="1"/>
        <v>236</v>
      </c>
      <c r="G14" s="113">
        <f t="shared" si="1"/>
        <v>300</v>
      </c>
      <c r="H14" s="113">
        <f t="shared" si="1"/>
        <v>265</v>
      </c>
      <c r="I14" s="113">
        <f t="shared" si="1"/>
        <v>275</v>
      </c>
    </row>
    <row r="15" spans="2:10" ht="12.75">
      <c r="B15" s="26">
        <v>10</v>
      </c>
      <c r="C15" s="3" t="s">
        <v>74</v>
      </c>
      <c r="D15" s="75">
        <v>142</v>
      </c>
      <c r="E15" s="75">
        <v>141.66</v>
      </c>
      <c r="F15" s="75">
        <v>205</v>
      </c>
      <c r="G15" s="75">
        <v>250</v>
      </c>
      <c r="H15" s="75">
        <v>250</v>
      </c>
      <c r="I15" s="75">
        <v>260</v>
      </c>
      <c r="J15" s="75">
        <v>201</v>
      </c>
    </row>
    <row r="16" spans="2:10" ht="12.75">
      <c r="B16" s="26">
        <v>20</v>
      </c>
      <c r="C16" s="28" t="s">
        <v>137</v>
      </c>
      <c r="D16" s="75">
        <v>56.5</v>
      </c>
      <c r="E16" s="75">
        <v>31.73</v>
      </c>
      <c r="F16" s="75">
        <v>31</v>
      </c>
      <c r="G16" s="75">
        <v>50</v>
      </c>
      <c r="H16" s="75">
        <v>15</v>
      </c>
      <c r="I16" s="75">
        <v>15</v>
      </c>
      <c r="J16" s="75">
        <v>20</v>
      </c>
    </row>
    <row r="17" spans="2:10" ht="12.75">
      <c r="B17" s="26">
        <v>50</v>
      </c>
      <c r="C17" s="3" t="s">
        <v>76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</row>
    <row r="18" spans="2:10" ht="12.75">
      <c r="B18" s="26">
        <v>81</v>
      </c>
      <c r="C18" s="3" t="s">
        <v>96</v>
      </c>
      <c r="D18" s="75">
        <v>334</v>
      </c>
      <c r="E18" s="75">
        <v>333.33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</row>
    <row r="19" spans="2:9" ht="12.75">
      <c r="B19" s="26"/>
      <c r="C19" s="3"/>
      <c r="D19" s="75"/>
      <c r="E19" s="75"/>
      <c r="F19" s="75"/>
      <c r="G19" s="75"/>
      <c r="H19" s="75"/>
      <c r="I19" s="75"/>
    </row>
    <row r="20" spans="2:9" ht="12.75">
      <c r="B20" s="111">
        <v>5502</v>
      </c>
      <c r="C20" s="112" t="s">
        <v>99</v>
      </c>
      <c r="D20" s="113">
        <f aca="true" t="shared" si="2" ref="D20:I20">SUM(D21)</f>
        <v>11.76</v>
      </c>
      <c r="E20" s="113">
        <f t="shared" si="2"/>
        <v>11.75</v>
      </c>
      <c r="F20" s="113">
        <f t="shared" si="2"/>
        <v>0</v>
      </c>
      <c r="G20" s="113">
        <f t="shared" si="2"/>
        <v>0</v>
      </c>
      <c r="H20" s="113">
        <f t="shared" si="2"/>
        <v>0</v>
      </c>
      <c r="I20" s="113">
        <f t="shared" si="2"/>
        <v>0</v>
      </c>
    </row>
    <row r="21" spans="2:9" ht="12.75">
      <c r="B21" s="27">
        <v>30</v>
      </c>
      <c r="C21" s="28" t="s">
        <v>77</v>
      </c>
      <c r="D21" s="78">
        <v>11.76</v>
      </c>
      <c r="E21" s="78">
        <v>11.75</v>
      </c>
      <c r="F21" s="78">
        <v>0</v>
      </c>
      <c r="G21" s="78">
        <v>0</v>
      </c>
      <c r="H21" s="78">
        <v>0</v>
      </c>
      <c r="I21" s="78">
        <v>0</v>
      </c>
    </row>
    <row r="22" spans="2:9" ht="12.75">
      <c r="B22" s="27"/>
      <c r="C22" s="28"/>
      <c r="D22" s="78"/>
      <c r="E22" s="78"/>
      <c r="F22" s="78"/>
      <c r="G22" s="78"/>
      <c r="H22" s="78"/>
      <c r="I22" s="78"/>
    </row>
    <row r="23" spans="2:9" ht="12.75">
      <c r="B23" s="27"/>
      <c r="C23" s="28"/>
      <c r="D23" s="78"/>
      <c r="E23" s="78"/>
      <c r="F23" s="78"/>
      <c r="G23" s="78"/>
      <c r="H23" s="78"/>
      <c r="I23" s="78"/>
    </row>
    <row r="24" spans="2:9" ht="12.75">
      <c r="B24" s="111">
        <v>6002</v>
      </c>
      <c r="C24" s="112" t="s">
        <v>78</v>
      </c>
      <c r="D24" s="113">
        <f aca="true" t="shared" si="3" ref="D24:I24">SUM(D25:D26)</f>
        <v>5</v>
      </c>
      <c r="E24" s="113">
        <f t="shared" si="3"/>
        <v>0.95</v>
      </c>
      <c r="F24" s="113">
        <f t="shared" si="3"/>
        <v>2</v>
      </c>
      <c r="G24" s="113">
        <f t="shared" si="3"/>
        <v>10</v>
      </c>
      <c r="H24" s="113">
        <f t="shared" si="3"/>
        <v>10</v>
      </c>
      <c r="I24" s="113">
        <f t="shared" si="3"/>
        <v>10</v>
      </c>
    </row>
    <row r="25" spans="2:9" ht="12.75">
      <c r="B25" s="26">
        <v>10</v>
      </c>
      <c r="C25" s="3" t="s">
        <v>74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</row>
    <row r="26" spans="2:10" ht="12.75">
      <c r="B26" s="26">
        <v>20</v>
      </c>
      <c r="C26" s="28" t="s">
        <v>137</v>
      </c>
      <c r="D26" s="75">
        <v>5</v>
      </c>
      <c r="E26" s="75">
        <v>0.95</v>
      </c>
      <c r="F26" s="75">
        <v>2</v>
      </c>
      <c r="G26" s="75">
        <v>10</v>
      </c>
      <c r="H26" s="75">
        <v>10</v>
      </c>
      <c r="I26" s="75">
        <v>10</v>
      </c>
      <c r="J26" s="125">
        <v>2</v>
      </c>
    </row>
    <row r="27" spans="2:9" ht="12.75">
      <c r="B27" s="26"/>
      <c r="C27" s="3"/>
      <c r="D27" s="75"/>
      <c r="E27" s="75"/>
      <c r="F27" s="75"/>
      <c r="G27" s="75"/>
      <c r="H27" s="75"/>
      <c r="I27" s="75"/>
    </row>
    <row r="28" spans="2:9" ht="12.75">
      <c r="B28" s="111">
        <v>6102</v>
      </c>
      <c r="C28" s="112" t="s">
        <v>100</v>
      </c>
      <c r="D28" s="113">
        <f aca="true" t="shared" si="4" ref="D28:I28">SUM(D29:D31)</f>
        <v>987</v>
      </c>
      <c r="E28" s="113">
        <f t="shared" si="4"/>
        <v>921.22</v>
      </c>
      <c r="F28" s="113">
        <f t="shared" si="4"/>
        <v>1355</v>
      </c>
      <c r="G28" s="113">
        <f t="shared" si="4"/>
        <v>1800</v>
      </c>
      <c r="H28" s="113">
        <f t="shared" si="4"/>
        <v>1900</v>
      </c>
      <c r="I28" s="113">
        <f t="shared" si="4"/>
        <v>1170</v>
      </c>
    </row>
    <row r="29" spans="2:10" ht="12.75">
      <c r="B29" s="26">
        <v>10</v>
      </c>
      <c r="C29" s="3" t="s">
        <v>74</v>
      </c>
      <c r="D29" s="75">
        <v>870</v>
      </c>
      <c r="E29" s="75">
        <v>866.36</v>
      </c>
      <c r="F29" s="75">
        <v>1300</v>
      </c>
      <c r="G29" s="75">
        <v>1700</v>
      </c>
      <c r="H29" s="75">
        <v>1800</v>
      </c>
      <c r="I29" s="75">
        <v>1070</v>
      </c>
      <c r="J29" s="75">
        <v>1600</v>
      </c>
    </row>
    <row r="30" spans="2:10" ht="12.75">
      <c r="B30" s="26">
        <v>20</v>
      </c>
      <c r="C30" s="28" t="s">
        <v>137</v>
      </c>
      <c r="D30" s="75">
        <v>117</v>
      </c>
      <c r="E30" s="75">
        <v>54.86</v>
      </c>
      <c r="F30" s="75">
        <v>55</v>
      </c>
      <c r="G30" s="75">
        <v>100</v>
      </c>
      <c r="H30" s="75">
        <v>100</v>
      </c>
      <c r="I30" s="75">
        <v>100</v>
      </c>
      <c r="J30" s="75">
        <v>200</v>
      </c>
    </row>
    <row r="31" spans="2:9" ht="12.75">
      <c r="B31" s="26"/>
      <c r="C31" s="3"/>
      <c r="D31" s="75"/>
      <c r="E31" s="75"/>
      <c r="F31" s="75"/>
      <c r="G31" s="75"/>
      <c r="H31" s="75"/>
      <c r="I31" s="75"/>
    </row>
    <row r="32" spans="2:9" ht="12.75">
      <c r="B32" s="111">
        <v>6502</v>
      </c>
      <c r="C32" s="112" t="s">
        <v>79</v>
      </c>
      <c r="D32" s="113">
        <f>SUM(D33:D39)</f>
        <v>13219.609999999999</v>
      </c>
      <c r="E32" s="113">
        <f>SUM(E33:E38)</f>
        <v>12781.07</v>
      </c>
      <c r="F32" s="113">
        <f>SUM(F33:F38)</f>
        <v>14016</v>
      </c>
      <c r="G32" s="113">
        <f>SUM(G33:G38)</f>
        <v>16871</v>
      </c>
      <c r="H32" s="113">
        <f>SUM(H33:H38)</f>
        <v>17239</v>
      </c>
      <c r="I32" s="113">
        <f>SUM(I33:I38)</f>
        <v>19251</v>
      </c>
    </row>
    <row r="33" spans="2:10" ht="12.75">
      <c r="B33" s="26">
        <v>10</v>
      </c>
      <c r="C33" s="3" t="s">
        <v>74</v>
      </c>
      <c r="D33" s="75">
        <v>10698</v>
      </c>
      <c r="E33" s="75">
        <v>10666.72</v>
      </c>
      <c r="F33" s="78">
        <v>11710</v>
      </c>
      <c r="G33" s="75">
        <v>14500</v>
      </c>
      <c r="H33" s="75">
        <v>14848</v>
      </c>
      <c r="I33" s="75">
        <v>16840</v>
      </c>
      <c r="J33" s="125">
        <v>15000</v>
      </c>
    </row>
    <row r="34" spans="2:10" ht="12.75">
      <c r="B34" s="26">
        <v>20</v>
      </c>
      <c r="C34" s="28" t="s">
        <v>137</v>
      </c>
      <c r="D34" s="75">
        <v>1633</v>
      </c>
      <c r="E34" s="75">
        <v>1538.61</v>
      </c>
      <c r="F34" s="78">
        <v>1645</v>
      </c>
      <c r="G34" s="75">
        <v>1700</v>
      </c>
      <c r="H34" s="75">
        <v>1710</v>
      </c>
      <c r="I34" s="75">
        <v>1720</v>
      </c>
      <c r="J34" s="130" t="s">
        <v>171</v>
      </c>
    </row>
    <row r="35" spans="2:10" ht="12.75">
      <c r="B35" s="27" t="s">
        <v>172</v>
      </c>
      <c r="C35" s="28" t="s">
        <v>174</v>
      </c>
      <c r="D35" s="75">
        <v>25.4</v>
      </c>
      <c r="E35" s="75">
        <v>18.4</v>
      </c>
      <c r="F35" s="78">
        <v>45</v>
      </c>
      <c r="G35" s="75">
        <v>45</v>
      </c>
      <c r="H35" s="75">
        <v>45</v>
      </c>
      <c r="I35" s="75">
        <v>45</v>
      </c>
      <c r="J35">
        <v>166</v>
      </c>
    </row>
    <row r="36" spans="2:9" ht="12.75">
      <c r="B36" s="26">
        <v>57</v>
      </c>
      <c r="C36" s="28" t="s">
        <v>173</v>
      </c>
      <c r="D36" s="75">
        <v>118.21</v>
      </c>
      <c r="E36" s="75">
        <v>97.14</v>
      </c>
      <c r="F36" s="78">
        <v>66</v>
      </c>
      <c r="G36" s="75">
        <v>66</v>
      </c>
      <c r="H36" s="75">
        <v>66</v>
      </c>
      <c r="I36" s="75">
        <v>66</v>
      </c>
    </row>
    <row r="37" spans="2:10" ht="12.75">
      <c r="B37" s="26">
        <v>59</v>
      </c>
      <c r="C37" s="3" t="s">
        <v>80</v>
      </c>
      <c r="D37" s="75">
        <v>745</v>
      </c>
      <c r="E37" s="75">
        <v>460.2</v>
      </c>
      <c r="F37" s="78">
        <v>550</v>
      </c>
      <c r="G37" s="75">
        <v>560</v>
      </c>
      <c r="H37" s="75">
        <v>570</v>
      </c>
      <c r="I37" s="75">
        <v>580</v>
      </c>
      <c r="J37" s="125">
        <v>746</v>
      </c>
    </row>
    <row r="38" spans="2:9" ht="12.75">
      <c r="B38" s="26">
        <v>85</v>
      </c>
      <c r="C38" s="3" t="s">
        <v>134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</row>
    <row r="39" spans="2:9" ht="12.75">
      <c r="B39" s="26"/>
      <c r="C39" s="3"/>
      <c r="D39" s="75"/>
      <c r="E39" s="75"/>
      <c r="F39" s="75"/>
      <c r="G39" s="75"/>
      <c r="H39" s="75"/>
      <c r="I39" s="75"/>
    </row>
    <row r="40" spans="2:9" ht="12.75">
      <c r="B40" s="111">
        <v>6602</v>
      </c>
      <c r="C40" s="112" t="s">
        <v>81</v>
      </c>
      <c r="D40" s="113">
        <f>SUM(D41:D44)</f>
        <v>396.68</v>
      </c>
      <c r="E40" s="113">
        <f>SUM(E41:E45)</f>
        <v>281.76</v>
      </c>
      <c r="F40" s="113">
        <f>SUM(F41:F45)</f>
        <v>440</v>
      </c>
      <c r="G40" s="113">
        <f>SUM(G41:G45)</f>
        <v>450</v>
      </c>
      <c r="H40" s="113">
        <f>SUM(H41:H45)</f>
        <v>406</v>
      </c>
      <c r="I40" s="113">
        <f>SUM(I41:I45)</f>
        <v>386</v>
      </c>
    </row>
    <row r="41" spans="2:10" ht="12.75">
      <c r="B41" s="26">
        <v>10</v>
      </c>
      <c r="C41" s="3" t="s">
        <v>74</v>
      </c>
      <c r="D41" s="75">
        <v>134.68</v>
      </c>
      <c r="E41" s="75">
        <v>124.71</v>
      </c>
      <c r="F41" s="75">
        <v>180</v>
      </c>
      <c r="G41" s="75">
        <v>190</v>
      </c>
      <c r="H41" s="75">
        <v>126</v>
      </c>
      <c r="I41" s="75">
        <v>126</v>
      </c>
      <c r="J41" s="75">
        <v>190</v>
      </c>
    </row>
    <row r="42" spans="2:10" ht="12.75">
      <c r="B42" s="26">
        <v>20</v>
      </c>
      <c r="C42" s="28" t="s">
        <v>137</v>
      </c>
      <c r="D42" s="75">
        <v>162</v>
      </c>
      <c r="E42" s="75">
        <v>157.05</v>
      </c>
      <c r="F42" s="75">
        <v>160</v>
      </c>
      <c r="G42" s="75">
        <v>160</v>
      </c>
      <c r="H42" s="75">
        <v>180</v>
      </c>
      <c r="I42" s="75">
        <v>160</v>
      </c>
      <c r="J42" s="75">
        <v>160</v>
      </c>
    </row>
    <row r="43" spans="2:11" ht="12.75">
      <c r="B43" s="26">
        <v>51.01</v>
      </c>
      <c r="C43" s="3" t="s">
        <v>102</v>
      </c>
      <c r="D43" s="75">
        <v>100</v>
      </c>
      <c r="E43" s="75">
        <v>0</v>
      </c>
      <c r="F43" s="78">
        <v>100</v>
      </c>
      <c r="G43" s="78">
        <v>100</v>
      </c>
      <c r="H43" s="78">
        <v>100</v>
      </c>
      <c r="I43" s="78">
        <v>100</v>
      </c>
      <c r="J43" s="78">
        <v>100</v>
      </c>
      <c r="K43" t="s">
        <v>161</v>
      </c>
    </row>
    <row r="44" spans="2:10" ht="12.75">
      <c r="B44" s="26">
        <v>81.02</v>
      </c>
      <c r="C44" s="3" t="s">
        <v>96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</row>
    <row r="45" spans="2:9" ht="12.75">
      <c r="B45" s="26"/>
      <c r="C45" s="3"/>
      <c r="D45" s="75"/>
      <c r="E45" s="75"/>
      <c r="F45" s="75"/>
      <c r="G45" s="75"/>
      <c r="H45" s="75"/>
      <c r="I45" s="75"/>
    </row>
    <row r="46" spans="2:9" ht="12.75">
      <c r="B46" s="111">
        <v>67.02</v>
      </c>
      <c r="C46" s="112" t="s">
        <v>82</v>
      </c>
      <c r="D46" s="113">
        <f aca="true" t="shared" si="5" ref="D46:I46">SUM(D47:D51)</f>
        <v>870.47</v>
      </c>
      <c r="E46" s="113">
        <f t="shared" si="5"/>
        <v>533.85</v>
      </c>
      <c r="F46" s="113">
        <f t="shared" si="5"/>
        <v>1008</v>
      </c>
      <c r="G46" s="113">
        <f t="shared" si="5"/>
        <v>1058</v>
      </c>
      <c r="H46" s="113">
        <f t="shared" si="5"/>
        <v>1058</v>
      </c>
      <c r="I46" s="113">
        <f t="shared" si="5"/>
        <v>1058</v>
      </c>
    </row>
    <row r="47" spans="2:10" ht="12.75">
      <c r="B47" s="26">
        <v>10</v>
      </c>
      <c r="C47" s="3" t="s">
        <v>74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</row>
    <row r="48" spans="2:10" ht="12.75">
      <c r="B48" s="26">
        <v>20</v>
      </c>
      <c r="C48" s="28" t="s">
        <v>137</v>
      </c>
      <c r="D48" s="75">
        <v>505.47</v>
      </c>
      <c r="E48" s="75">
        <v>330.04</v>
      </c>
      <c r="F48" s="75">
        <v>508</v>
      </c>
      <c r="G48" s="75">
        <v>508</v>
      </c>
      <c r="H48" s="75">
        <v>508</v>
      </c>
      <c r="I48" s="75">
        <v>508</v>
      </c>
      <c r="J48" s="75">
        <v>508</v>
      </c>
    </row>
    <row r="49" spans="2:11" ht="12.75">
      <c r="B49" s="26">
        <v>51</v>
      </c>
      <c r="C49" s="28" t="s">
        <v>95</v>
      </c>
      <c r="D49" s="75">
        <v>300</v>
      </c>
      <c r="E49" s="75">
        <v>143.96</v>
      </c>
      <c r="F49" s="75">
        <v>400</v>
      </c>
      <c r="G49" s="75">
        <v>400</v>
      </c>
      <c r="H49" s="75">
        <v>400</v>
      </c>
      <c r="I49" s="75">
        <v>400</v>
      </c>
      <c r="J49" s="75">
        <v>400</v>
      </c>
      <c r="K49" s="89" t="s">
        <v>170</v>
      </c>
    </row>
    <row r="50" spans="2:10" ht="12.75">
      <c r="B50" s="26">
        <v>59</v>
      </c>
      <c r="C50" s="3" t="s">
        <v>103</v>
      </c>
      <c r="D50" s="75">
        <v>65</v>
      </c>
      <c r="E50" s="75">
        <v>59.85</v>
      </c>
      <c r="F50" s="78">
        <v>100</v>
      </c>
      <c r="G50" s="78">
        <v>150</v>
      </c>
      <c r="H50" s="78">
        <v>150</v>
      </c>
      <c r="I50" s="78">
        <v>150</v>
      </c>
      <c r="J50" s="78">
        <v>100</v>
      </c>
    </row>
    <row r="51" spans="2:9" ht="12.75">
      <c r="B51" s="26"/>
      <c r="C51" s="3"/>
      <c r="D51" s="75"/>
      <c r="E51" s="75"/>
      <c r="F51" s="75"/>
      <c r="G51" s="75"/>
      <c r="H51" s="75"/>
      <c r="I51" s="75"/>
    </row>
    <row r="52" spans="2:9" ht="12.75">
      <c r="B52" s="111">
        <v>6802</v>
      </c>
      <c r="C52" s="112" t="s">
        <v>83</v>
      </c>
      <c r="D52" s="113">
        <f aca="true" t="shared" si="6" ref="D52:I52">SUM(D53:D56)</f>
        <v>5410.09</v>
      </c>
      <c r="E52" s="113">
        <f t="shared" si="6"/>
        <v>4794.110000000001</v>
      </c>
      <c r="F52" s="113">
        <f>SUM(F53:F56)</f>
        <v>6252</v>
      </c>
      <c r="G52" s="113">
        <f t="shared" si="6"/>
        <v>6412</v>
      </c>
      <c r="H52" s="113">
        <f t="shared" si="6"/>
        <v>6785</v>
      </c>
      <c r="I52" s="113">
        <f t="shared" si="6"/>
        <v>7108</v>
      </c>
    </row>
    <row r="53" spans="2:11" ht="12.75">
      <c r="B53" s="26">
        <v>10</v>
      </c>
      <c r="C53" s="3" t="s">
        <v>74</v>
      </c>
      <c r="D53" s="75">
        <v>2000</v>
      </c>
      <c r="E53" s="75">
        <v>1904.29</v>
      </c>
      <c r="F53" s="78">
        <v>3200</v>
      </c>
      <c r="G53" s="75">
        <v>3200</v>
      </c>
      <c r="H53" s="75">
        <v>3423</v>
      </c>
      <c r="I53" s="75">
        <v>3696</v>
      </c>
      <c r="J53" s="78">
        <v>2854</v>
      </c>
      <c r="K53" s="89" t="s">
        <v>176</v>
      </c>
    </row>
    <row r="54" spans="2:10" ht="12.75">
      <c r="B54" s="26">
        <v>20</v>
      </c>
      <c r="C54" s="28" t="s">
        <v>137</v>
      </c>
      <c r="D54" s="75">
        <v>87</v>
      </c>
      <c r="E54" s="75">
        <v>42.94</v>
      </c>
      <c r="F54" s="75">
        <v>45</v>
      </c>
      <c r="G54" s="75">
        <v>100</v>
      </c>
      <c r="H54" s="75">
        <v>150</v>
      </c>
      <c r="I54" s="75">
        <v>100</v>
      </c>
      <c r="J54" s="75">
        <v>100</v>
      </c>
    </row>
    <row r="55" spans="2:10" ht="12.75">
      <c r="B55" s="26">
        <v>57</v>
      </c>
      <c r="C55" s="3" t="s">
        <v>84</v>
      </c>
      <c r="D55" s="75">
        <v>3315.09</v>
      </c>
      <c r="E55" s="75">
        <v>2841.45</v>
      </c>
      <c r="F55" s="78">
        <v>3000</v>
      </c>
      <c r="G55" s="78">
        <v>3035</v>
      </c>
      <c r="H55" s="78">
        <v>3135</v>
      </c>
      <c r="I55" s="78">
        <v>3235</v>
      </c>
      <c r="J55" s="78">
        <v>3465</v>
      </c>
    </row>
    <row r="56" spans="2:10" ht="12.75">
      <c r="B56" s="26">
        <v>59</v>
      </c>
      <c r="C56" s="3" t="s">
        <v>103</v>
      </c>
      <c r="D56" s="75">
        <v>8</v>
      </c>
      <c r="E56" s="75">
        <v>5.43</v>
      </c>
      <c r="F56" s="78">
        <v>7</v>
      </c>
      <c r="G56" s="78">
        <v>77</v>
      </c>
      <c r="H56" s="78">
        <v>77</v>
      </c>
      <c r="I56" s="78">
        <v>77</v>
      </c>
      <c r="J56" s="78">
        <v>7</v>
      </c>
    </row>
    <row r="57" spans="2:9" ht="12.75">
      <c r="B57" s="26"/>
      <c r="C57" s="3"/>
      <c r="D57" s="75"/>
      <c r="E57" s="75"/>
      <c r="F57" s="78"/>
      <c r="G57" s="78"/>
      <c r="H57" s="78"/>
      <c r="I57" s="78"/>
    </row>
    <row r="58" spans="2:9" ht="25.5">
      <c r="B58" s="114">
        <v>7002</v>
      </c>
      <c r="C58" s="115" t="s">
        <v>104</v>
      </c>
      <c r="D58" s="113">
        <f aca="true" t="shared" si="7" ref="D58:I58">SUM(D59:D62)</f>
        <v>4086.7</v>
      </c>
      <c r="E58" s="113">
        <f t="shared" si="7"/>
        <v>3074.5499999999997</v>
      </c>
      <c r="F58" s="113">
        <f t="shared" si="7"/>
        <v>3138</v>
      </c>
      <c r="G58" s="113">
        <f t="shared" si="7"/>
        <v>3339</v>
      </c>
      <c r="H58" s="113">
        <f t="shared" si="7"/>
        <v>3540</v>
      </c>
      <c r="I58" s="113">
        <f t="shared" si="7"/>
        <v>3240</v>
      </c>
    </row>
    <row r="59" spans="2:10" ht="12.75">
      <c r="B59" s="26">
        <v>10</v>
      </c>
      <c r="C59" s="3" t="s">
        <v>74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</row>
    <row r="60" spans="2:10" ht="12.75">
      <c r="B60" s="26">
        <v>20</v>
      </c>
      <c r="C60" s="28" t="s">
        <v>137</v>
      </c>
      <c r="D60" s="75">
        <v>4066.7</v>
      </c>
      <c r="E60" s="75">
        <v>3060.91</v>
      </c>
      <c r="F60" s="75">
        <v>3100</v>
      </c>
      <c r="G60" s="75">
        <v>3299</v>
      </c>
      <c r="H60" s="75">
        <v>3500</v>
      </c>
      <c r="I60" s="75">
        <v>3200</v>
      </c>
      <c r="J60" s="75">
        <v>3100</v>
      </c>
    </row>
    <row r="61" spans="2:10" ht="12.75">
      <c r="B61" s="26">
        <v>55</v>
      </c>
      <c r="C61" s="3" t="s">
        <v>135</v>
      </c>
      <c r="D61" s="75">
        <v>20</v>
      </c>
      <c r="E61" s="75">
        <v>13.64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</row>
    <row r="62" spans="2:10" ht="12.75">
      <c r="B62" s="26">
        <v>59</v>
      </c>
      <c r="C62" s="3" t="s">
        <v>103</v>
      </c>
      <c r="D62" s="75">
        <v>0</v>
      </c>
      <c r="E62" s="75">
        <v>0</v>
      </c>
      <c r="F62" s="75">
        <v>38</v>
      </c>
      <c r="G62" s="75">
        <v>40</v>
      </c>
      <c r="H62" s="75">
        <v>40</v>
      </c>
      <c r="I62" s="75">
        <v>40</v>
      </c>
      <c r="J62" s="75">
        <v>38</v>
      </c>
    </row>
    <row r="63" spans="2:9" ht="12.75">
      <c r="B63" s="26"/>
      <c r="C63" s="3"/>
      <c r="D63" s="75"/>
      <c r="E63" s="75"/>
      <c r="F63" s="75"/>
      <c r="G63" s="75"/>
      <c r="H63" s="75"/>
      <c r="I63" s="75"/>
    </row>
    <row r="64" spans="2:9" ht="12.75">
      <c r="B64" s="111">
        <v>7402</v>
      </c>
      <c r="C64" s="112" t="s">
        <v>106</v>
      </c>
      <c r="D64" s="116">
        <f aca="true" t="shared" si="8" ref="D64:I64">SUM(D65:D67)</f>
        <v>2497</v>
      </c>
      <c r="E64" s="116">
        <f t="shared" si="8"/>
        <v>1642.43</v>
      </c>
      <c r="F64" s="116">
        <f t="shared" si="8"/>
        <v>2182.35</v>
      </c>
      <c r="G64" s="116">
        <f t="shared" si="8"/>
        <v>2405</v>
      </c>
      <c r="H64" s="116">
        <f t="shared" si="8"/>
        <v>2605</v>
      </c>
      <c r="I64" s="116">
        <f t="shared" si="8"/>
        <v>2405</v>
      </c>
    </row>
    <row r="65" spans="2:9" ht="12.75">
      <c r="B65" s="26">
        <v>10</v>
      </c>
      <c r="C65" s="3" t="s">
        <v>74</v>
      </c>
      <c r="D65" s="76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</row>
    <row r="66" spans="2:11" ht="12.75">
      <c r="B66" s="26">
        <v>20</v>
      </c>
      <c r="C66" s="3" t="s">
        <v>75</v>
      </c>
      <c r="D66" s="76">
        <v>2497</v>
      </c>
      <c r="E66" s="76">
        <v>1642.43</v>
      </c>
      <c r="F66" s="76">
        <v>2087.35</v>
      </c>
      <c r="G66" s="76">
        <v>2300</v>
      </c>
      <c r="H66" s="76">
        <v>2500</v>
      </c>
      <c r="I66" s="76">
        <v>2300</v>
      </c>
      <c r="J66" s="128">
        <v>7337</v>
      </c>
      <c r="K66" s="124"/>
    </row>
    <row r="67" spans="2:10" ht="12.75">
      <c r="B67" s="26">
        <v>59</v>
      </c>
      <c r="C67" s="3" t="s">
        <v>103</v>
      </c>
      <c r="D67" s="76">
        <v>0</v>
      </c>
      <c r="E67" s="77">
        <v>0</v>
      </c>
      <c r="F67" s="77">
        <v>95</v>
      </c>
      <c r="G67" s="77">
        <v>105</v>
      </c>
      <c r="H67" s="77">
        <v>105</v>
      </c>
      <c r="I67" s="77">
        <v>105</v>
      </c>
      <c r="J67" s="89" t="s">
        <v>175</v>
      </c>
    </row>
    <row r="68" spans="2:9" ht="12.75">
      <c r="B68" s="26"/>
      <c r="C68" s="3"/>
      <c r="D68" s="76"/>
      <c r="E68" s="77"/>
      <c r="F68" s="77"/>
      <c r="G68" s="77"/>
      <c r="H68" s="77"/>
      <c r="I68" s="77"/>
    </row>
    <row r="69" spans="2:9" ht="12.75">
      <c r="B69" s="111">
        <v>8102</v>
      </c>
      <c r="C69" s="122" t="s">
        <v>85</v>
      </c>
      <c r="D69" s="116">
        <f aca="true" t="shared" si="9" ref="D69:I69">SUM(D70:D71)</f>
        <v>60</v>
      </c>
      <c r="E69" s="116">
        <f t="shared" si="9"/>
        <v>15.14</v>
      </c>
      <c r="F69" s="116">
        <f t="shared" si="9"/>
        <v>20</v>
      </c>
      <c r="G69" s="116">
        <f t="shared" si="9"/>
        <v>60</v>
      </c>
      <c r="H69" s="116">
        <f t="shared" si="9"/>
        <v>60</v>
      </c>
      <c r="I69" s="116">
        <f t="shared" si="9"/>
        <v>60</v>
      </c>
    </row>
    <row r="70" spans="2:10" ht="12.75">
      <c r="B70" s="27">
        <v>20</v>
      </c>
      <c r="C70" s="34" t="s">
        <v>137</v>
      </c>
      <c r="D70" s="76">
        <v>60</v>
      </c>
      <c r="E70" s="76">
        <v>15.14</v>
      </c>
      <c r="F70" s="76">
        <v>20</v>
      </c>
      <c r="G70" s="76">
        <v>60</v>
      </c>
      <c r="H70" s="76">
        <v>60</v>
      </c>
      <c r="I70" s="76">
        <v>60</v>
      </c>
      <c r="J70" s="126">
        <v>20</v>
      </c>
    </row>
    <row r="71" spans="2:9" ht="12.75">
      <c r="B71" s="26">
        <v>40</v>
      </c>
      <c r="C71" s="3" t="s">
        <v>107</v>
      </c>
      <c r="D71" s="76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</row>
    <row r="72" spans="2:9" ht="12.75">
      <c r="B72" s="26"/>
      <c r="C72" s="3"/>
      <c r="D72" s="77"/>
      <c r="E72" s="77"/>
      <c r="F72" s="77"/>
      <c r="G72" s="77"/>
      <c r="H72" s="77"/>
      <c r="I72" s="77"/>
    </row>
    <row r="73" spans="2:9" ht="12.75">
      <c r="B73" s="111">
        <v>8402</v>
      </c>
      <c r="C73" s="112" t="s">
        <v>86</v>
      </c>
      <c r="D73" s="116">
        <f aca="true" t="shared" si="10" ref="D73:I73">SUM(D74:D76)</f>
        <v>831</v>
      </c>
      <c r="E73" s="116">
        <f t="shared" si="10"/>
        <v>524.85</v>
      </c>
      <c r="F73" s="116">
        <f t="shared" si="10"/>
        <v>250</v>
      </c>
      <c r="G73" s="116">
        <f t="shared" si="10"/>
        <v>400</v>
      </c>
      <c r="H73" s="116">
        <f t="shared" si="10"/>
        <v>400</v>
      </c>
      <c r="I73" s="116">
        <f t="shared" si="10"/>
        <v>400</v>
      </c>
    </row>
    <row r="74" spans="2:9" ht="12.75">
      <c r="B74" s="26">
        <v>10</v>
      </c>
      <c r="C74" s="3" t="s">
        <v>74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</row>
    <row r="75" spans="2:10" ht="12.75">
      <c r="B75" s="26">
        <v>20</v>
      </c>
      <c r="C75" s="28" t="s">
        <v>137</v>
      </c>
      <c r="D75" s="77">
        <v>831</v>
      </c>
      <c r="E75" s="77">
        <v>524.85</v>
      </c>
      <c r="F75" s="77">
        <v>250</v>
      </c>
      <c r="G75" s="77">
        <v>400</v>
      </c>
      <c r="H75" s="77">
        <v>400</v>
      </c>
      <c r="I75" s="77">
        <v>400</v>
      </c>
      <c r="J75" s="124">
        <v>250</v>
      </c>
    </row>
    <row r="76" spans="2:9" ht="12.75">
      <c r="B76" s="26"/>
      <c r="C76" s="3"/>
      <c r="D76" s="77"/>
      <c r="E76" s="77"/>
      <c r="F76" s="77"/>
      <c r="G76" s="77"/>
      <c r="H76" s="77"/>
      <c r="I76" s="77"/>
    </row>
    <row r="77" spans="2:10" s="29" customFormat="1" ht="15.75">
      <c r="B77" s="141" t="s">
        <v>111</v>
      </c>
      <c r="C77" s="142"/>
      <c r="D77" s="57">
        <f aca="true" t="shared" si="11" ref="D77:I77">SUM(D8+D14+D20+D24+D28+D32+D40+D46+D52+D58+D64+D69+D73)</f>
        <v>34997.81</v>
      </c>
      <c r="E77" s="57">
        <f t="shared" si="11"/>
        <v>30814.559999999994</v>
      </c>
      <c r="F77" s="57">
        <f t="shared" si="11"/>
        <v>35828.35</v>
      </c>
      <c r="G77" s="57">
        <f t="shared" si="11"/>
        <v>40989</v>
      </c>
      <c r="H77" s="57">
        <f t="shared" si="11"/>
        <v>42128</v>
      </c>
      <c r="I77" s="57">
        <f t="shared" si="11"/>
        <v>43258</v>
      </c>
      <c r="J77" s="127">
        <f>SUM(J9:J76)</f>
        <v>45437</v>
      </c>
    </row>
    <row r="78" spans="2:7" s="29" customFormat="1" ht="15.75">
      <c r="B78" s="90"/>
      <c r="C78" s="91"/>
      <c r="D78" s="92"/>
      <c r="E78" s="92"/>
      <c r="F78" s="92"/>
      <c r="G78" s="19"/>
    </row>
    <row r="79" spans="2:7" s="29" customFormat="1" ht="15.75">
      <c r="B79" s="90"/>
      <c r="C79" s="31" t="s">
        <v>182</v>
      </c>
      <c r="D79"/>
      <c r="E79" s="46" t="s">
        <v>177</v>
      </c>
      <c r="F79"/>
      <c r="G79" s="19"/>
    </row>
    <row r="80" spans="2:7" s="29" customFormat="1" ht="15.75">
      <c r="B80" s="90"/>
      <c r="C80" s="31" t="s">
        <v>183</v>
      </c>
      <c r="D80"/>
      <c r="E80" s="46" t="s">
        <v>178</v>
      </c>
      <c r="F80"/>
      <c r="G80" s="19"/>
    </row>
    <row r="81" spans="2:7" s="29" customFormat="1" ht="15.75">
      <c r="B81" s="90"/>
      <c r="C81" s="91"/>
      <c r="D81" s="92"/>
      <c r="E81" s="92"/>
      <c r="F81" s="92"/>
      <c r="G81" s="19"/>
    </row>
    <row r="82" spans="2:9" s="29" customFormat="1" ht="15.75">
      <c r="B82" s="90"/>
      <c r="C82" s="91"/>
      <c r="D82" s="92"/>
      <c r="E82" s="92"/>
      <c r="F82" s="92"/>
      <c r="G82" s="19"/>
      <c r="I82" s="19"/>
    </row>
    <row r="83" spans="2:7" s="29" customFormat="1" ht="15.75">
      <c r="B83" s="90"/>
      <c r="C83" s="91"/>
      <c r="D83" s="92"/>
      <c r="E83" s="92"/>
      <c r="F83" s="92"/>
      <c r="G83" s="19"/>
    </row>
    <row r="84" spans="2:6" ht="13.5" customHeight="1">
      <c r="B84" s="93"/>
      <c r="C84" s="94"/>
      <c r="D84" s="94"/>
      <c r="E84" s="94"/>
      <c r="F84" s="94"/>
    </row>
    <row r="85" ht="12.75" hidden="1">
      <c r="B85" s="22"/>
    </row>
    <row r="86" ht="10.5" customHeight="1" hidden="1">
      <c r="B86" s="22"/>
    </row>
    <row r="87" spans="2:8" ht="12.75" hidden="1">
      <c r="B87" s="24" t="s">
        <v>1</v>
      </c>
      <c r="C87" s="24" t="s">
        <v>73</v>
      </c>
      <c r="D87" s="24" t="s">
        <v>145</v>
      </c>
      <c r="E87" s="24" t="s">
        <v>157</v>
      </c>
      <c r="F87" s="24" t="s">
        <v>158</v>
      </c>
      <c r="H87" s="89"/>
    </row>
    <row r="88" spans="2:7" ht="12.75" hidden="1">
      <c r="B88" s="26">
        <v>10</v>
      </c>
      <c r="C88" s="3" t="s">
        <v>74</v>
      </c>
      <c r="D88" s="68">
        <f>SUM(D9+D15+D25+D29+D33+D41+D47+D53+D59+D65+D74)</f>
        <v>17552.68</v>
      </c>
      <c r="E88" s="68">
        <f>SUM(E9+E15+E25+E29+E33+E41+E47+E53+E59+E65+E74)</f>
        <v>17408.079999999998</v>
      </c>
      <c r="F88" s="68">
        <f>SUM(F9+F15+F25+F29+F33+F41+F47+F53+F59+F65+F74)</f>
        <v>21495</v>
      </c>
      <c r="G88" s="89"/>
    </row>
    <row r="89" spans="2:6" ht="12.75" hidden="1">
      <c r="B89" s="26">
        <v>20</v>
      </c>
      <c r="C89" s="3" t="s">
        <v>75</v>
      </c>
      <c r="D89" s="68">
        <f>SUM(D10+D16+D26+D30+D34+D42+D48+D54+D60+D66+D70+D75)</f>
        <v>12399.67</v>
      </c>
      <c r="E89" s="68">
        <f>SUM(E10+E16+E26+E30+E34+E42+E48+E54+E60+E66+E70+E75)</f>
        <v>9421.329999999998</v>
      </c>
      <c r="F89" s="68">
        <f>SUM(F10+F16+F26+F30+F34+F42+F48+F54+F60+F66+F70+F75)</f>
        <v>9929.35</v>
      </c>
    </row>
    <row r="90" spans="2:6" ht="12.75" hidden="1">
      <c r="B90" s="26">
        <v>30</v>
      </c>
      <c r="C90" s="30" t="s">
        <v>126</v>
      </c>
      <c r="D90" s="68">
        <f>SUM(D21)</f>
        <v>11.76</v>
      </c>
      <c r="E90" s="68">
        <f>SUM(E21)</f>
        <v>11.75</v>
      </c>
      <c r="F90" s="68">
        <f>SUM(F21)</f>
        <v>0</v>
      </c>
    </row>
    <row r="91" spans="2:6" ht="12.75" hidden="1">
      <c r="B91" s="26">
        <v>40</v>
      </c>
      <c r="C91" s="30" t="s">
        <v>87</v>
      </c>
      <c r="D91" s="68">
        <f>D71</f>
        <v>0</v>
      </c>
      <c r="E91" s="68">
        <f>E71</f>
        <v>0</v>
      </c>
      <c r="F91" s="68">
        <f>F71</f>
        <v>0</v>
      </c>
    </row>
    <row r="92" spans="2:6" ht="12.75" hidden="1">
      <c r="B92" s="26">
        <v>51</v>
      </c>
      <c r="C92" s="3" t="s">
        <v>102</v>
      </c>
      <c r="D92" s="68">
        <f>SUM(D43+D49)</f>
        <v>400</v>
      </c>
      <c r="E92" s="68">
        <f>SUM(E43+E49)</f>
        <v>143.96</v>
      </c>
      <c r="F92" s="68">
        <f>SUM(F43+F49)</f>
        <v>500</v>
      </c>
    </row>
    <row r="93" spans="2:6" ht="12.75" hidden="1">
      <c r="B93" s="26">
        <v>55</v>
      </c>
      <c r="C93" s="28" t="s">
        <v>135</v>
      </c>
      <c r="D93" s="68">
        <f>SUM(D11+D61)</f>
        <v>23</v>
      </c>
      <c r="E93" s="68">
        <f>SUM(E11+E61)</f>
        <v>13.64</v>
      </c>
      <c r="F93" s="68">
        <f>SUM(F11+F61)</f>
        <v>3</v>
      </c>
    </row>
    <row r="94" spans="2:6" ht="12.75" hidden="1">
      <c r="B94" s="26">
        <v>57</v>
      </c>
      <c r="C94" s="30" t="s">
        <v>84</v>
      </c>
      <c r="D94" s="68">
        <f>SUM(D35+D36+D55)</f>
        <v>3458.7000000000003</v>
      </c>
      <c r="E94" s="68">
        <f>SUM(E35+E36+E55)</f>
        <v>2956.99</v>
      </c>
      <c r="F94" s="68">
        <f>SUM(F35+F36+F55)</f>
        <v>3111</v>
      </c>
    </row>
    <row r="95" spans="2:6" ht="12.75" hidden="1">
      <c r="B95" s="26">
        <v>59</v>
      </c>
      <c r="C95" s="30" t="s">
        <v>127</v>
      </c>
      <c r="D95" s="68">
        <f>SUM(D37+D50+D56+D62+D67)</f>
        <v>818</v>
      </c>
      <c r="E95" s="68">
        <f>SUM(E37+E50+E56+E62+E67)</f>
        <v>525.4799999999999</v>
      </c>
      <c r="F95" s="68">
        <f>SUM(F37+F50+F56+F62+F67)</f>
        <v>790</v>
      </c>
    </row>
    <row r="96" spans="2:6" ht="12.75" hidden="1">
      <c r="B96" s="26">
        <v>81</v>
      </c>
      <c r="C96" s="3" t="s">
        <v>96</v>
      </c>
      <c r="D96" s="68">
        <f>SUM(D18+D44)</f>
        <v>334</v>
      </c>
      <c r="E96" s="68">
        <f>SUM(E18+E44)</f>
        <v>333.33</v>
      </c>
      <c r="F96" s="68">
        <f>SUM(F18+F44)</f>
        <v>0</v>
      </c>
    </row>
    <row r="97" spans="2:6" ht="12.75" hidden="1">
      <c r="B97" s="26">
        <v>85</v>
      </c>
      <c r="C97" s="3" t="s">
        <v>134</v>
      </c>
      <c r="D97" s="68">
        <f>D12+D38</f>
        <v>0</v>
      </c>
      <c r="E97" s="68">
        <f>E12+E38</f>
        <v>0</v>
      </c>
      <c r="F97" s="68">
        <f>F12+F38</f>
        <v>0</v>
      </c>
    </row>
    <row r="98" spans="2:6" ht="15.75" hidden="1">
      <c r="B98" s="26"/>
      <c r="C98" s="5" t="s">
        <v>88</v>
      </c>
      <c r="D98" s="79">
        <f>SUM(D88:D97)</f>
        <v>34997.81</v>
      </c>
      <c r="E98" s="79">
        <f>SUM(E88:E97)</f>
        <v>30814.559999999994</v>
      </c>
      <c r="F98" s="79">
        <f>SUM(F88:F97)</f>
        <v>35828.35</v>
      </c>
    </row>
    <row r="99" ht="12.75" hidden="1"/>
    <row r="100" spans="3:5" ht="12.75" hidden="1">
      <c r="C100" s="31" t="s">
        <v>89</v>
      </c>
      <c r="E100" s="46" t="s">
        <v>90</v>
      </c>
    </row>
    <row r="101" spans="3:5" ht="12.75" hidden="1">
      <c r="C101" s="31" t="s">
        <v>91</v>
      </c>
      <c r="E101" s="46" t="s">
        <v>92</v>
      </c>
    </row>
    <row r="102" spans="3:5" ht="12.75">
      <c r="C102" s="31"/>
      <c r="D102" s="31"/>
      <c r="E102" s="31"/>
    </row>
    <row r="103" spans="3:5" ht="12.75">
      <c r="C103" s="2"/>
      <c r="D103" s="2"/>
      <c r="E103" s="2"/>
    </row>
  </sheetData>
  <sheetProtection/>
  <mergeCells count="3">
    <mergeCell ref="B3:F3"/>
    <mergeCell ref="B4:F4"/>
    <mergeCell ref="B77:C77"/>
  </mergeCells>
  <printOptions/>
  <pageMargins left="0.75" right="0.16" top="0.27" bottom="0.22" header="0.17" footer="0.2"/>
  <pageSetup horizontalDpi="300" verticalDpi="300" orientation="landscape" paperSize="9" r:id="rId3"/>
  <rowBreaks count="1" manualBreakCount="1">
    <brk id="3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I36" sqref="I30:I36"/>
    </sheetView>
  </sheetViews>
  <sheetFormatPr defaultColWidth="9.140625" defaultRowHeight="12.75"/>
  <cols>
    <col min="2" max="2" width="19.8515625" style="0" customWidth="1"/>
    <col min="3" max="3" width="46.57421875" style="0" customWidth="1"/>
    <col min="4" max="4" width="17.00390625" style="0" customWidth="1"/>
    <col min="5" max="5" width="16.8515625" style="0" customWidth="1"/>
    <col min="6" max="6" width="22.7109375" style="0" customWidth="1"/>
  </cols>
  <sheetData>
    <row r="1" spans="5:6" ht="12.75">
      <c r="E1" s="2" t="s">
        <v>155</v>
      </c>
      <c r="F1" s="2"/>
    </row>
    <row r="2" spans="1:6" ht="12.75">
      <c r="A2" s="2"/>
      <c r="B2" s="2" t="s">
        <v>32</v>
      </c>
      <c r="C2" s="2"/>
      <c r="E2" s="2" t="s">
        <v>181</v>
      </c>
      <c r="F2" s="2"/>
    </row>
    <row r="3" spans="2:6" ht="18">
      <c r="B3" s="138" t="s">
        <v>160</v>
      </c>
      <c r="C3" s="135"/>
      <c r="D3" s="135"/>
      <c r="E3" s="135"/>
      <c r="F3" s="135"/>
    </row>
    <row r="4" spans="2:6" ht="18">
      <c r="B4" s="139" t="s">
        <v>94</v>
      </c>
      <c r="C4" s="140"/>
      <c r="D4" s="140"/>
      <c r="E4" s="140"/>
      <c r="F4" s="140"/>
    </row>
    <row r="5" ht="13.5" thickBot="1">
      <c r="F5" s="23" t="s">
        <v>114</v>
      </c>
    </row>
    <row r="6" spans="2:6" ht="13.5" thickBot="1">
      <c r="B6" s="50" t="s">
        <v>1</v>
      </c>
      <c r="C6" s="50" t="s">
        <v>73</v>
      </c>
      <c r="D6" s="51" t="s">
        <v>145</v>
      </c>
      <c r="E6" s="51" t="s">
        <v>157</v>
      </c>
      <c r="F6" s="51" t="s">
        <v>158</v>
      </c>
    </row>
    <row r="7" spans="2:6" ht="13.5" thickBot="1">
      <c r="B7" s="50">
        <v>1</v>
      </c>
      <c r="C7" s="50">
        <v>2</v>
      </c>
      <c r="D7" s="51">
        <v>3</v>
      </c>
      <c r="E7" s="51">
        <v>4</v>
      </c>
      <c r="F7" s="51">
        <v>5</v>
      </c>
    </row>
    <row r="8" spans="2:6" ht="12.75">
      <c r="B8" s="108">
        <v>5102</v>
      </c>
      <c r="C8" s="109" t="s">
        <v>97</v>
      </c>
      <c r="D8" s="117">
        <f>SUM(D9:D10)</f>
        <v>2546.56</v>
      </c>
      <c r="E8" s="117">
        <f>SUM(E9:E10)</f>
        <v>1920.4</v>
      </c>
      <c r="F8" s="117">
        <f>SUM(F9:F10)</f>
        <v>301.9</v>
      </c>
    </row>
    <row r="9" spans="2:6" ht="12.75">
      <c r="B9" s="26">
        <v>56</v>
      </c>
      <c r="C9" s="3" t="s">
        <v>105</v>
      </c>
      <c r="D9" s="71">
        <v>0</v>
      </c>
      <c r="E9" s="71">
        <v>0</v>
      </c>
      <c r="F9" s="81">
        <v>0</v>
      </c>
    </row>
    <row r="10" spans="2:6" ht="12.75">
      <c r="B10" s="26">
        <v>71</v>
      </c>
      <c r="C10" s="3" t="s">
        <v>101</v>
      </c>
      <c r="D10" s="71">
        <v>2546.56</v>
      </c>
      <c r="E10" s="71">
        <v>1920.4</v>
      </c>
      <c r="F10" s="71">
        <v>301.9</v>
      </c>
    </row>
    <row r="11" spans="2:6" ht="12.75">
      <c r="B11" s="26" t="s">
        <v>133</v>
      </c>
      <c r="C11" s="3" t="s">
        <v>134</v>
      </c>
      <c r="D11" s="71"/>
      <c r="E11" s="71"/>
      <c r="F11" s="71"/>
    </row>
    <row r="12" spans="2:6" ht="12.75">
      <c r="B12" s="26"/>
      <c r="C12" s="3"/>
      <c r="D12" s="71"/>
      <c r="E12" s="71"/>
      <c r="F12" s="71"/>
    </row>
    <row r="13" spans="2:6" ht="12.75" hidden="1">
      <c r="B13" s="111">
        <v>5402</v>
      </c>
      <c r="C13" s="112" t="s">
        <v>98</v>
      </c>
      <c r="D13" s="118">
        <f>SUM(D14)</f>
        <v>0</v>
      </c>
      <c r="E13" s="118">
        <f>SUM(E14)</f>
        <v>0</v>
      </c>
      <c r="F13" s="118">
        <f>SUM(F14)</f>
        <v>0</v>
      </c>
    </row>
    <row r="14" spans="2:6" ht="12.75" hidden="1">
      <c r="B14" s="26">
        <v>81</v>
      </c>
      <c r="C14" s="3" t="s">
        <v>96</v>
      </c>
      <c r="D14" s="71">
        <v>0</v>
      </c>
      <c r="E14" s="71">
        <v>0</v>
      </c>
      <c r="F14" s="71">
        <v>0</v>
      </c>
    </row>
    <row r="15" spans="2:6" ht="12.75" hidden="1">
      <c r="B15" s="26"/>
      <c r="C15" s="3"/>
      <c r="D15" s="71"/>
      <c r="E15" s="71"/>
      <c r="F15" s="71"/>
    </row>
    <row r="16" spans="2:6" ht="12.75" hidden="1">
      <c r="B16" s="111">
        <v>6102</v>
      </c>
      <c r="C16" s="112" t="s">
        <v>100</v>
      </c>
      <c r="D16" s="118">
        <f>D17</f>
        <v>75</v>
      </c>
      <c r="E16" s="118">
        <f>E17</f>
        <v>75</v>
      </c>
      <c r="F16" s="118">
        <f>F17</f>
        <v>5</v>
      </c>
    </row>
    <row r="17" spans="2:6" ht="12.75" hidden="1">
      <c r="B17" s="26">
        <v>71</v>
      </c>
      <c r="C17" s="3" t="s">
        <v>101</v>
      </c>
      <c r="D17" s="71">
        <v>75</v>
      </c>
      <c r="E17" s="71">
        <v>75</v>
      </c>
      <c r="F17" s="71">
        <v>5</v>
      </c>
    </row>
    <row r="18" spans="2:6" ht="12.75" hidden="1">
      <c r="B18" s="26"/>
      <c r="C18" s="3"/>
      <c r="D18" s="71"/>
      <c r="E18" s="71"/>
      <c r="F18" s="71"/>
    </row>
    <row r="19" spans="2:6" ht="12.75">
      <c r="B19" s="111">
        <v>6502</v>
      </c>
      <c r="C19" s="112" t="s">
        <v>79</v>
      </c>
      <c r="D19" s="118">
        <f>SUM(D20:D21)</f>
        <v>66</v>
      </c>
      <c r="E19" s="118">
        <f>SUM(E20:E21)</f>
        <v>38.23</v>
      </c>
      <c r="F19" s="118">
        <f>SUM(F20:F21)</f>
        <v>40</v>
      </c>
    </row>
    <row r="20" spans="2:6" ht="12.75">
      <c r="B20" s="26">
        <v>56</v>
      </c>
      <c r="C20" s="3" t="s">
        <v>105</v>
      </c>
      <c r="D20" s="81">
        <v>0</v>
      </c>
      <c r="E20" s="81">
        <v>0</v>
      </c>
      <c r="F20" s="81">
        <v>0</v>
      </c>
    </row>
    <row r="21" spans="2:6" ht="12.75">
      <c r="B21" s="26">
        <v>71</v>
      </c>
      <c r="C21" s="3" t="s">
        <v>101</v>
      </c>
      <c r="D21" s="71">
        <v>66</v>
      </c>
      <c r="E21" s="71">
        <v>38.23</v>
      </c>
      <c r="F21" s="71">
        <v>40</v>
      </c>
    </row>
    <row r="22" spans="2:6" ht="12.75">
      <c r="B22" s="26"/>
      <c r="C22" s="3"/>
      <c r="D22" s="71"/>
      <c r="E22" s="71"/>
      <c r="F22" s="71"/>
    </row>
    <row r="23" spans="2:6" ht="12.75">
      <c r="B23" s="111">
        <v>66.02</v>
      </c>
      <c r="C23" s="112" t="s">
        <v>81</v>
      </c>
      <c r="D23" s="118">
        <f>SUM(D24:D25)</f>
        <v>209.68</v>
      </c>
      <c r="E23" s="118">
        <f>SUM(E24:E25)</f>
        <v>78.32</v>
      </c>
      <c r="F23" s="118">
        <f>SUM(F24:F25)</f>
        <v>122.4</v>
      </c>
    </row>
    <row r="24" spans="2:6" ht="12.75">
      <c r="B24" s="26">
        <v>71</v>
      </c>
      <c r="C24" s="3" t="s">
        <v>101</v>
      </c>
      <c r="D24" s="71">
        <v>209.68</v>
      </c>
      <c r="E24" s="71">
        <v>78.32</v>
      </c>
      <c r="F24" s="71">
        <v>122.4</v>
      </c>
    </row>
    <row r="25" spans="2:6" ht="12.75">
      <c r="B25" s="26"/>
      <c r="C25" s="3"/>
      <c r="D25" s="71"/>
      <c r="E25" s="71"/>
      <c r="F25" s="71"/>
    </row>
    <row r="26" spans="2:6" ht="12.75" hidden="1">
      <c r="B26" s="111">
        <v>67.02</v>
      </c>
      <c r="C26" s="112" t="s">
        <v>82</v>
      </c>
      <c r="D26" s="118">
        <f>SUM(D27:D27)</f>
        <v>0</v>
      </c>
      <c r="E26" s="118">
        <f>SUM(E27:E27)</f>
        <v>0</v>
      </c>
      <c r="F26" s="118">
        <f>SUM(F27:F27)</f>
        <v>0</v>
      </c>
    </row>
    <row r="27" spans="2:6" ht="12.75" hidden="1">
      <c r="B27" s="26">
        <v>71</v>
      </c>
      <c r="C27" s="3" t="s">
        <v>101</v>
      </c>
      <c r="D27" s="71">
        <v>0</v>
      </c>
      <c r="E27" s="71">
        <v>0</v>
      </c>
      <c r="F27" s="71">
        <v>0</v>
      </c>
    </row>
    <row r="28" spans="2:7" ht="12.75" hidden="1">
      <c r="B28" s="3"/>
      <c r="C28" s="26"/>
      <c r="D28" s="71"/>
      <c r="E28" s="71"/>
      <c r="F28" s="71"/>
      <c r="G28" s="59"/>
    </row>
    <row r="29" spans="2:7" ht="12.75">
      <c r="B29" s="119">
        <v>68.02</v>
      </c>
      <c r="C29" s="120" t="s">
        <v>132</v>
      </c>
      <c r="D29" s="118">
        <f>SUM(D30)</f>
        <v>39.55</v>
      </c>
      <c r="E29" s="118">
        <f>SUM(E30)</f>
        <v>37.52</v>
      </c>
      <c r="F29" s="118">
        <f>SUM(F30)</f>
        <v>20</v>
      </c>
      <c r="G29" s="59"/>
    </row>
    <row r="30" spans="2:7" ht="14.25" customHeight="1">
      <c r="B30" s="26">
        <v>71</v>
      </c>
      <c r="C30" s="58" t="s">
        <v>101</v>
      </c>
      <c r="D30" s="71">
        <v>39.55</v>
      </c>
      <c r="E30" s="71">
        <v>37.52</v>
      </c>
      <c r="F30" s="71">
        <v>20</v>
      </c>
      <c r="G30" s="59"/>
    </row>
    <row r="31" spans="2:7" ht="12.75">
      <c r="B31" s="3"/>
      <c r="C31" s="26"/>
      <c r="D31" s="71"/>
      <c r="E31" s="71"/>
      <c r="F31" s="71"/>
      <c r="G31" s="59"/>
    </row>
    <row r="32" spans="2:6" ht="12.75">
      <c r="B32" s="26"/>
      <c r="C32" s="3"/>
      <c r="D32" s="71"/>
      <c r="E32" s="71"/>
      <c r="F32" s="71"/>
    </row>
    <row r="33" spans="2:6" ht="15.75" customHeight="1">
      <c r="B33" s="111">
        <v>7002</v>
      </c>
      <c r="C33" s="115" t="s">
        <v>104</v>
      </c>
      <c r="D33" s="118">
        <f>SUM(D35:D37)</f>
        <v>1185.4</v>
      </c>
      <c r="E33" s="118">
        <f>SUM(E35:E37)</f>
        <v>823.43</v>
      </c>
      <c r="F33" s="118">
        <f>SUM(F34:F36)</f>
        <v>285.15</v>
      </c>
    </row>
    <row r="34" spans="2:6" ht="15.75" customHeight="1" hidden="1">
      <c r="B34" s="27">
        <v>55</v>
      </c>
      <c r="C34" s="34" t="s">
        <v>125</v>
      </c>
      <c r="D34" s="81"/>
      <c r="E34" s="72">
        <v>0</v>
      </c>
      <c r="F34" s="81"/>
    </row>
    <row r="35" spans="2:6" ht="12.75" hidden="1">
      <c r="B35" s="26">
        <v>56</v>
      </c>
      <c r="C35" s="3" t="s">
        <v>105</v>
      </c>
      <c r="D35" s="81"/>
      <c r="E35" s="71">
        <v>0</v>
      </c>
      <c r="F35" s="71"/>
    </row>
    <row r="36" spans="2:6" ht="12.75">
      <c r="B36" s="26">
        <v>71</v>
      </c>
      <c r="C36" s="3" t="s">
        <v>101</v>
      </c>
      <c r="D36" s="71">
        <v>1185.4</v>
      </c>
      <c r="E36" s="71">
        <v>823.43</v>
      </c>
      <c r="F36" s="71">
        <v>285.15</v>
      </c>
    </row>
    <row r="37" spans="2:6" ht="12.75">
      <c r="B37" s="26"/>
      <c r="C37" s="3"/>
      <c r="D37" s="71"/>
      <c r="E37" s="71"/>
      <c r="F37" s="71"/>
    </row>
    <row r="38" spans="2:6" ht="12.75">
      <c r="B38" s="111">
        <v>7402</v>
      </c>
      <c r="C38" s="112" t="s">
        <v>106</v>
      </c>
      <c r="D38" s="121">
        <f>SUM(D39:D41)</f>
        <v>164</v>
      </c>
      <c r="E38" s="121">
        <f>SUM(E39:E41)</f>
        <v>74.74</v>
      </c>
      <c r="F38" s="121">
        <f>SUM(F39:F40)</f>
        <v>69</v>
      </c>
    </row>
    <row r="39" spans="2:6" ht="12.75">
      <c r="B39" s="26" t="s">
        <v>138</v>
      </c>
      <c r="C39" s="3" t="s">
        <v>152</v>
      </c>
      <c r="D39" s="70">
        <v>75</v>
      </c>
      <c r="E39" s="70">
        <v>74.74</v>
      </c>
      <c r="F39" s="70">
        <v>0</v>
      </c>
    </row>
    <row r="40" spans="2:6" ht="12.75">
      <c r="B40" s="26">
        <v>71</v>
      </c>
      <c r="C40" s="3" t="s">
        <v>101</v>
      </c>
      <c r="D40" s="74">
        <v>89</v>
      </c>
      <c r="E40" s="74">
        <v>0</v>
      </c>
      <c r="F40" s="74">
        <v>69</v>
      </c>
    </row>
    <row r="41" spans="2:6" ht="12.75">
      <c r="B41" s="26">
        <v>85</v>
      </c>
      <c r="C41" s="3" t="s">
        <v>124</v>
      </c>
      <c r="D41" s="74"/>
      <c r="E41" s="74"/>
      <c r="F41" s="74"/>
    </row>
    <row r="42" spans="2:6" ht="12.75">
      <c r="B42" s="27"/>
      <c r="C42" s="28"/>
      <c r="D42" s="70"/>
      <c r="E42" s="74"/>
      <c r="F42" s="74"/>
    </row>
    <row r="43" spans="2:6" ht="12.75" hidden="1">
      <c r="B43" s="111">
        <v>8102</v>
      </c>
      <c r="C43" s="122" t="s">
        <v>85</v>
      </c>
      <c r="D43" s="121">
        <f>SUM(D44:D45)</f>
        <v>0</v>
      </c>
      <c r="E43" s="121">
        <f>SUM(E44:E45)</f>
        <v>0</v>
      </c>
      <c r="F43" s="121">
        <f>SUM(F44:F45)</f>
        <v>0</v>
      </c>
    </row>
    <row r="44" spans="2:6" ht="26.25" customHeight="1" hidden="1">
      <c r="B44" s="27">
        <v>55</v>
      </c>
      <c r="C44" s="60" t="s">
        <v>136</v>
      </c>
      <c r="D44" s="70">
        <v>0</v>
      </c>
      <c r="E44" s="70">
        <v>0</v>
      </c>
      <c r="F44" s="73">
        <v>0</v>
      </c>
    </row>
    <row r="45" spans="2:6" ht="13.5" customHeight="1" hidden="1">
      <c r="B45" s="26">
        <v>71</v>
      </c>
      <c r="C45" s="3" t="s">
        <v>101</v>
      </c>
      <c r="D45" s="70">
        <v>0</v>
      </c>
      <c r="E45" s="74">
        <v>0</v>
      </c>
      <c r="F45" s="74">
        <v>0</v>
      </c>
    </row>
    <row r="46" spans="2:6" ht="12.75" hidden="1">
      <c r="B46" s="26"/>
      <c r="C46" s="3"/>
      <c r="D46" s="74"/>
      <c r="E46" s="74"/>
      <c r="F46" s="74"/>
    </row>
    <row r="47" spans="2:6" ht="12.75">
      <c r="B47" s="111">
        <v>8402</v>
      </c>
      <c r="C47" s="112" t="s">
        <v>86</v>
      </c>
      <c r="D47" s="121">
        <f>SUM(D48:D49)</f>
        <v>5256.3</v>
      </c>
      <c r="E47" s="121">
        <f>SUM(E48:E49)</f>
        <v>4731.8</v>
      </c>
      <c r="F47" s="121">
        <f>SUM(F48:F49)</f>
        <v>982.35</v>
      </c>
    </row>
    <row r="48" spans="2:6" ht="12.75">
      <c r="B48" s="26">
        <v>56</v>
      </c>
      <c r="C48" s="3" t="s">
        <v>105</v>
      </c>
      <c r="D48" s="70">
        <v>0</v>
      </c>
      <c r="E48" s="70">
        <v>0</v>
      </c>
      <c r="F48" s="70">
        <v>0</v>
      </c>
    </row>
    <row r="49" spans="2:6" ht="12.75">
      <c r="B49" s="26">
        <v>71</v>
      </c>
      <c r="C49" s="3" t="s">
        <v>101</v>
      </c>
      <c r="D49" s="74">
        <v>5256.3</v>
      </c>
      <c r="E49" s="74">
        <v>4731.8</v>
      </c>
      <c r="F49" s="74">
        <v>982.35</v>
      </c>
    </row>
    <row r="50" spans="2:6" s="42" customFormat="1" ht="15.75">
      <c r="B50" s="141" t="s">
        <v>112</v>
      </c>
      <c r="C50" s="142"/>
      <c r="D50" s="131">
        <f>SUM(D8+D19+D23+D29+D33+D38++D47)</f>
        <v>9467.490000000002</v>
      </c>
      <c r="E50" s="131">
        <f>SUM(E8+E19+E23+E29+E33+E38++E47)</f>
        <v>7704.4400000000005</v>
      </c>
      <c r="F50" s="131">
        <f>SUM(F8+F19+F23+F29+F33+F38++F47)</f>
        <v>1820.8</v>
      </c>
    </row>
    <row r="51" spans="2:6" s="52" customFormat="1" ht="15.75">
      <c r="B51" s="44"/>
      <c r="C51" s="53"/>
      <c r="D51" s="69"/>
      <c r="E51" s="54"/>
      <c r="F51" s="54"/>
    </row>
    <row r="52" spans="2:6" ht="12.75" hidden="1">
      <c r="B52" s="24" t="s">
        <v>1</v>
      </c>
      <c r="C52" s="5" t="s">
        <v>73</v>
      </c>
      <c r="D52" s="5" t="s">
        <v>145</v>
      </c>
      <c r="E52" s="5" t="s">
        <v>157</v>
      </c>
      <c r="F52" s="24" t="s">
        <v>158</v>
      </c>
    </row>
    <row r="53" spans="2:6" ht="12.75" hidden="1">
      <c r="B53" s="26">
        <v>55</v>
      </c>
      <c r="C53" s="3" t="s">
        <v>95</v>
      </c>
      <c r="D53" s="80">
        <f>SUM(D39)</f>
        <v>75</v>
      </c>
      <c r="E53" s="80">
        <f>SUM(E39)</f>
        <v>74.74</v>
      </c>
      <c r="F53" s="80">
        <f>SUM(F39)</f>
        <v>0</v>
      </c>
    </row>
    <row r="54" spans="2:6" ht="12.75" hidden="1">
      <c r="B54" s="26">
        <v>56</v>
      </c>
      <c r="C54" s="3" t="s">
        <v>105</v>
      </c>
      <c r="D54" s="68">
        <f>SUM(D9+D20+D35+D48)</f>
        <v>0</v>
      </c>
      <c r="E54" s="68">
        <f>SUM(E9+E20+E35+E48)</f>
        <v>0</v>
      </c>
      <c r="F54" s="68">
        <f>SUM(F9+F20+F35+F48)</f>
        <v>0</v>
      </c>
    </row>
    <row r="55" spans="2:6" ht="12.75" hidden="1">
      <c r="B55" s="26">
        <v>71</v>
      </c>
      <c r="C55" s="3" t="s">
        <v>101</v>
      </c>
      <c r="D55" s="68">
        <f>SUM(D10+D21+D24+D30+D36+D40+D49)</f>
        <v>9392.490000000002</v>
      </c>
      <c r="E55" s="68">
        <f>SUM(E10+E21+E24+E30+E36+E40+E49)</f>
        <v>7629.700000000001</v>
      </c>
      <c r="F55" s="68">
        <f>SUM(F10+F21+F24+F30+F36+F40+F49)</f>
        <v>1820.8</v>
      </c>
    </row>
    <row r="56" spans="2:6" ht="12.75" hidden="1">
      <c r="B56" s="26">
        <v>81</v>
      </c>
      <c r="C56" s="3" t="s">
        <v>96</v>
      </c>
      <c r="D56" s="68">
        <v>0</v>
      </c>
      <c r="E56" s="68">
        <f>E14</f>
        <v>0</v>
      </c>
      <c r="F56" s="68">
        <f>F14</f>
        <v>0</v>
      </c>
    </row>
    <row r="57" spans="2:6" ht="12.75" hidden="1">
      <c r="B57" s="26">
        <v>85</v>
      </c>
      <c r="C57" s="3" t="s">
        <v>124</v>
      </c>
      <c r="D57" s="68">
        <f>SUM(D41+D11)</f>
        <v>0</v>
      </c>
      <c r="E57" s="68">
        <f>E41</f>
        <v>0</v>
      </c>
      <c r="F57" s="68">
        <f>F41</f>
        <v>0</v>
      </c>
    </row>
    <row r="58" spans="2:6" ht="15.75" hidden="1">
      <c r="B58" s="26"/>
      <c r="C58" s="5" t="s">
        <v>88</v>
      </c>
      <c r="D58" s="79">
        <f>SUM(D53:D57)</f>
        <v>9467.490000000002</v>
      </c>
      <c r="E58" s="79">
        <f>SUM(E53:E57)</f>
        <v>7704.4400000000005</v>
      </c>
      <c r="F58" s="79">
        <f>SUM(F53:F57)</f>
        <v>1820.8</v>
      </c>
    </row>
    <row r="59" spans="3:6" ht="15.75" hidden="1">
      <c r="C59" s="35" t="s">
        <v>108</v>
      </c>
      <c r="D59" s="36"/>
      <c r="E59" s="36"/>
      <c r="F59" s="36">
        <v>3868</v>
      </c>
    </row>
    <row r="60" spans="3:6" ht="15.75" hidden="1">
      <c r="C60" s="2" t="s">
        <v>109</v>
      </c>
      <c r="D60" s="37"/>
      <c r="E60" s="14"/>
      <c r="F60" s="36">
        <v>58011</v>
      </c>
    </row>
    <row r="61" spans="3:6" ht="15.75" hidden="1">
      <c r="C61" s="2" t="s">
        <v>110</v>
      </c>
      <c r="D61" s="14"/>
      <c r="E61" s="36"/>
      <c r="F61" s="36">
        <v>48760</v>
      </c>
    </row>
    <row r="62" spans="3:6" ht="15.75">
      <c r="C62" s="2"/>
      <c r="D62" s="14"/>
      <c r="E62" s="36"/>
      <c r="F62" s="36"/>
    </row>
    <row r="63" spans="3:5" ht="12.75">
      <c r="C63" s="31" t="s">
        <v>179</v>
      </c>
      <c r="D63" s="14"/>
      <c r="E63" s="31" t="s">
        <v>177</v>
      </c>
    </row>
    <row r="64" spans="3:5" ht="12.75">
      <c r="C64" s="31" t="s">
        <v>180</v>
      </c>
      <c r="D64" s="31"/>
      <c r="E64" s="31" t="s">
        <v>178</v>
      </c>
    </row>
    <row r="65" spans="3:5" ht="12.75">
      <c r="C65" s="2"/>
      <c r="D65" s="2"/>
      <c r="E65" s="2"/>
    </row>
  </sheetData>
  <sheetProtection/>
  <mergeCells count="3">
    <mergeCell ref="B3:F3"/>
    <mergeCell ref="B4:F4"/>
    <mergeCell ref="B50:C50"/>
  </mergeCells>
  <printOptions/>
  <pageMargins left="0.75" right="0.25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5</dc:creator>
  <cp:keywords/>
  <dc:description/>
  <cp:lastModifiedBy>_Fujitsu3_</cp:lastModifiedBy>
  <cp:lastPrinted>2017-03-27T07:59:12Z</cp:lastPrinted>
  <dcterms:created xsi:type="dcterms:W3CDTF">2008-01-16T15:27:44Z</dcterms:created>
  <dcterms:modified xsi:type="dcterms:W3CDTF">2017-03-27T07:59:40Z</dcterms:modified>
  <cp:category/>
  <cp:version/>
  <cp:contentType/>
  <cp:contentStatus/>
</cp:coreProperties>
</file>